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Formatos'!$A$7:$T$87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87" i="1" l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81" i="1"/>
  <c r="M77" i="1"/>
  <c r="M69" i="1"/>
  <c r="M61" i="1"/>
  <c r="M53" i="1"/>
  <c r="M45" i="1"/>
  <c r="M37" i="1"/>
  <c r="M29" i="1"/>
  <c r="M21" i="1"/>
  <c r="M13" i="1"/>
  <c r="M84" i="1"/>
  <c r="M76" i="1"/>
  <c r="M68" i="1"/>
  <c r="M60" i="1"/>
  <c r="M52" i="1"/>
  <c r="M44" i="1"/>
  <c r="M36" i="1"/>
  <c r="M28" i="1"/>
  <c r="M20" i="1"/>
  <c r="M12" i="1"/>
  <c r="M86" i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8" i="1"/>
  <c r="M85" i="1"/>
  <c r="M73" i="1"/>
  <c r="M65" i="1"/>
  <c r="M57" i="1"/>
  <c r="M49" i="1"/>
  <c r="M41" i="1"/>
  <c r="M33" i="1"/>
  <c r="M25" i="1"/>
  <c r="M17" i="1"/>
  <c r="M10" i="1"/>
  <c r="M80" i="1"/>
  <c r="M72" i="1"/>
  <c r="M64" i="1"/>
  <c r="M56" i="1"/>
  <c r="M48" i="1"/>
  <c r="M40" i="1"/>
  <c r="M32" i="1"/>
  <c r="M24" i="1"/>
  <c r="M16" i="1"/>
  <c r="M9" i="1"/>
</calcChain>
</file>

<file path=xl/sharedStrings.xml><?xml version="1.0" encoding="utf-8"?>
<sst xmlns="http://schemas.openxmlformats.org/spreadsheetml/2006/main" count="2076" uniqueCount="746">
  <si>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</si>
  <si>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</si>
  <si>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</si>
  <si>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</si>
  <si>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</si>
  <si>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</si>
  <si>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</si>
  <si>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</si>
  <si>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</si>
  <si>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</si>
  <si>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</si>
  <si>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</si>
  <si>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</si>
  <si>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</si>
  <si>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</si>
  <si>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</si>
  <si>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</si>
  <si>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</si>
  <si>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</si>
  <si>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</si>
  <si>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</si>
  <si>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</si>
  <si>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</si>
  <si>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</si>
  <si>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</si>
  <si>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</si>
  <si>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</si>
  <si>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</si>
  <si>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</si>
  <si>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</si>
  <si>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</si>
  <si>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</si>
  <si>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</si>
  <si>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</si>
  <si>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</si>
  <si>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</si>
  <si>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</si>
  <si>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</si>
  <si>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</si>
  <si>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</si>
  <si>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</si>
  <si>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</si>
  <si>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</si>
  <si>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</si>
  <si>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</si>
  <si>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</si>
  <si>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</si>
  <si>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</si>
  <si>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</si>
  <si>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</si>
  <si>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</si>
  <si>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</si>
  <si>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</si>
  <si>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</si>
  <si>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</si>
  <si>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</si>
  <si>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</si>
  <si>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</si>
  <si>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</si>
  <si>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</si>
  <si>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</si>
  <si>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</si>
  <si>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</si>
  <si>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</si>
  <si>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</si>
  <si>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</si>
  <si>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</si>
  <si>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</si>
  <si>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</si>
  <si>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</si>
  <si>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</si>
  <si>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</si>
  <si>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</si>
  <si>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</si>
  <si>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</si>
  <si>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</si>
  <si>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</si>
  <si>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</si>
  <si>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</si>
  <si>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</si>
  <si>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</si>
  <si>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</si>
  <si>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</si>
  <si>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</si>
  <si>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</si>
  <si>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</si>
  <si>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</si>
  <si>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</si>
  <si>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</si>
  <si>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</si>
  <si>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</si>
  <si>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</si>
  <si>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</si>
  <si>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</si>
  <si>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</si>
  <si>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</si>
  <si>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</si>
  <si>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</si>
  <si>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</si>
  <si>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</si>
  <si>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</si>
  <si>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</si>
  <si>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</si>
  <si>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</si>
  <si>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</si>
  <si>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</si>
  <si>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</si>
  <si>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</si>
  <si>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</si>
  <si>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</si>
  <si>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</si>
  <si>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</si>
  <si>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</si>
  <si>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</si>
  <si>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</si>
  <si>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</si>
  <si>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</si>
  <si>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</si>
  <si>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</si>
  <si>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</si>
  <si>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</si>
  <si>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</si>
  <si>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</si>
  <si>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</si>
  <si>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</si>
  <si>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</si>
  <si>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</si>
  <si>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</si>
  <si>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</si>
  <si>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</si>
  <si>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</si>
  <si>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</si>
  <si>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</si>
  <si>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</si>
  <si>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</si>
  <si>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</si>
  <si>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</si>
  <si>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</si>
  <si>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</si>
  <si>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</si>
  <si>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</si>
  <si>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</si>
  <si>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</si>
  <si>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</si>
  <si>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</si>
  <si>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</si>
  <si>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</si>
  <si>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</si>
  <si>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</si>
  <si>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</si>
  <si>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</si>
  <si>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</si>
  <si>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</si>
  <si>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</si>
  <si>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</si>
  <si>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</si>
  <si>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</si>
  <si>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</si>
  <si>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</si>
  <si>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</si>
  <si>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</si>
  <si>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</si>
  <si>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</si>
  <si>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</si>
  <si>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</si>
  <si>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</si>
  <si>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</si>
  <si>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</si>
  <si>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</si>
  <si>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</si>
  <si>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</si>
  <si>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</si>
  <si>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GUILLERMO</t>
  </si>
  <si>
    <t>ROCHA</t>
  </si>
  <si>
    <t>RAMOS</t>
  </si>
  <si>
    <t>NIVIA ADRIANA</t>
  </si>
  <si>
    <t>CAICEDO</t>
  </si>
  <si>
    <t>CORONA</t>
  </si>
  <si>
    <t>SOFIA</t>
  </si>
  <si>
    <t>REYES</t>
  </si>
  <si>
    <t>MURILLO</t>
  </si>
  <si>
    <t>DIANA ITZEL</t>
  </si>
  <si>
    <t>GONZAGA</t>
  </si>
  <si>
    <t>CARRILLO</t>
  </si>
  <si>
    <t>ITZEL SARAI</t>
  </si>
  <si>
    <t>VALDEZ</t>
  </si>
  <si>
    <t>UVILLA</t>
  </si>
  <si>
    <t>JORGE DANIEL</t>
  </si>
  <si>
    <t>MORON</t>
  </si>
  <si>
    <t>ARROYO</t>
  </si>
  <si>
    <t>WILLIAMS OZIEL</t>
  </si>
  <si>
    <t>FLORES</t>
  </si>
  <si>
    <t>SANCHEZ</t>
  </si>
  <si>
    <t>ALEJANDRA</t>
  </si>
  <si>
    <t>VIVAR</t>
  </si>
  <si>
    <t>MARTINEZ</t>
  </si>
  <si>
    <t>MARIA LILIA</t>
  </si>
  <si>
    <t>TORRES</t>
  </si>
  <si>
    <t>OLGUIN</t>
  </si>
  <si>
    <t>SHARON ASTRID</t>
  </si>
  <si>
    <t>SALOMON</t>
  </si>
  <si>
    <t>RUIZ</t>
  </si>
  <si>
    <t>OMAR HIGINIO</t>
  </si>
  <si>
    <t>CONDE</t>
  </si>
  <si>
    <t>ACOSTA</t>
  </si>
  <si>
    <t>IVAN</t>
  </si>
  <si>
    <t>JACINTO</t>
  </si>
  <si>
    <t>CAZARES</t>
  </si>
  <si>
    <t>MAYRA YANETH</t>
  </si>
  <si>
    <t>NAVARRO</t>
  </si>
  <si>
    <t>DIAZ</t>
  </si>
  <si>
    <t>VACANTE</t>
  </si>
  <si>
    <t>BEATRIZ ADRIANA</t>
  </si>
  <si>
    <t>ESPINOSA</t>
  </si>
  <si>
    <t>LOPEZ</t>
  </si>
  <si>
    <t>MARIA GUADALUPE RUTH</t>
  </si>
  <si>
    <t>JUAREZ</t>
  </si>
  <si>
    <t>QUINTANA</t>
  </si>
  <si>
    <t>BRENDA LYSSET</t>
  </si>
  <si>
    <t>ANGUIANO</t>
  </si>
  <si>
    <t>SALAZAR</t>
  </si>
  <si>
    <t>JOSE DE JESUS</t>
  </si>
  <si>
    <t>GALINDO</t>
  </si>
  <si>
    <t>FUENTES</t>
  </si>
  <si>
    <t>ANA LAURA</t>
  </si>
  <si>
    <t>RIOS</t>
  </si>
  <si>
    <t>AVILA</t>
  </si>
  <si>
    <t>DAVID</t>
  </si>
  <si>
    <t>GRANADOS</t>
  </si>
  <si>
    <t>HERNANDEZ</t>
  </si>
  <si>
    <t>RAUL ERNESTO</t>
  </si>
  <si>
    <t>DE LA ROSA</t>
  </si>
  <si>
    <t>BACA</t>
  </si>
  <si>
    <t>ANTONIA</t>
  </si>
  <si>
    <t>SALGADO</t>
  </si>
  <si>
    <t>JAIMES</t>
  </si>
  <si>
    <t>ROSA MARIA</t>
  </si>
  <si>
    <t>RAMIREZ</t>
  </si>
  <si>
    <t>ROMERO</t>
  </si>
  <si>
    <t>CLAUDIA ELIZABETH</t>
  </si>
  <si>
    <t>CONTRERAS</t>
  </si>
  <si>
    <t>BUENO</t>
  </si>
  <si>
    <t>ALEXA CAROLINA</t>
  </si>
  <si>
    <t>OCAMPO</t>
  </si>
  <si>
    <t>HERMOSILLO</t>
  </si>
  <si>
    <t>SAYRA</t>
  </si>
  <si>
    <t>RIVERO</t>
  </si>
  <si>
    <t>DIANA ALONDRA</t>
  </si>
  <si>
    <t>SALDAÑA</t>
  </si>
  <si>
    <t>MORALES</t>
  </si>
  <si>
    <t>JAVIER</t>
  </si>
  <si>
    <t>BAUTISTA</t>
  </si>
  <si>
    <t>CARBAJAL</t>
  </si>
  <si>
    <t>ELIZABETH</t>
  </si>
  <si>
    <t>ESTRELLA</t>
  </si>
  <si>
    <t>HERAS</t>
  </si>
  <si>
    <t>DEBORA IVONNE</t>
  </si>
  <si>
    <t>LINARES</t>
  </si>
  <si>
    <t>ALEJANDRO</t>
  </si>
  <si>
    <t>SORDO</t>
  </si>
  <si>
    <t>SERRANO</t>
  </si>
  <si>
    <t>FERNANDO</t>
  </si>
  <si>
    <t>ORTEGA</t>
  </si>
  <si>
    <t>OLAIS</t>
  </si>
  <si>
    <t>HECTOR JOSE JACOBO</t>
  </si>
  <si>
    <t>ALMAGUER</t>
  </si>
  <si>
    <t>ANA KAREN</t>
  </si>
  <si>
    <t>JARDON</t>
  </si>
  <si>
    <t>PELAEZ</t>
  </si>
  <si>
    <t>KARLA SUSANA</t>
  </si>
  <si>
    <t>MONTES</t>
  </si>
  <si>
    <t>ARIAS</t>
  </si>
  <si>
    <t>JESUS</t>
  </si>
  <si>
    <t>JIMENEZ</t>
  </si>
  <si>
    <t>OLIN</t>
  </si>
  <si>
    <t>HUMBERTO</t>
  </si>
  <si>
    <t>JOSE ALBERTO</t>
  </si>
  <si>
    <t>BALTAZAR</t>
  </si>
  <si>
    <t>JOSUE RICARDO</t>
  </si>
  <si>
    <t>MENDOZA</t>
  </si>
  <si>
    <t>PATRICIA</t>
  </si>
  <si>
    <t>CRUZ</t>
  </si>
  <si>
    <t>LORENA</t>
  </si>
  <si>
    <t>ARMANDO</t>
  </si>
  <si>
    <t>TERAN</t>
  </si>
  <si>
    <t>JOSE FRANCISCO</t>
  </si>
  <si>
    <t>JERONIMO</t>
  </si>
  <si>
    <t>CHAVEZ</t>
  </si>
  <si>
    <t>PATIÑO</t>
  </si>
  <si>
    <t>LARA</t>
  </si>
  <si>
    <t>JOSE OCTAVIO</t>
  </si>
  <si>
    <t>CASILLAS</t>
  </si>
  <si>
    <t>DANIELA</t>
  </si>
  <si>
    <t>VALLE</t>
  </si>
  <si>
    <t>RODRIGUEZ</t>
  </si>
  <si>
    <t>LUIS ROMAN</t>
  </si>
  <si>
    <t>ESCOBAR</t>
  </si>
  <si>
    <t>IRMA</t>
  </si>
  <si>
    <t>LETICIA</t>
  </si>
  <si>
    <t>MONROY</t>
  </si>
  <si>
    <t>ZAVALA</t>
  </si>
  <si>
    <t>GABRIELA</t>
  </si>
  <si>
    <t>BRAVO</t>
  </si>
  <si>
    <t>MONICA</t>
  </si>
  <si>
    <t>TAHUILAN</t>
  </si>
  <si>
    <t>TANIA LETICIA</t>
  </si>
  <si>
    <t>MORA</t>
  </si>
  <si>
    <t>KEVIN</t>
  </si>
  <si>
    <t>LUEVANO</t>
  </si>
  <si>
    <t>SONIA ELVIRA</t>
  </si>
  <si>
    <t>ZAMORA</t>
  </si>
  <si>
    <t>DE LUCIO</t>
  </si>
  <si>
    <t>HEYRA MONTSSERRAT</t>
  </si>
  <si>
    <t>YAÑEZ</t>
  </si>
  <si>
    <t>MORENO</t>
  </si>
  <si>
    <t>OLIVIA</t>
  </si>
  <si>
    <t>LESLIE GUADALUPE</t>
  </si>
  <si>
    <t>TENORIO</t>
  </si>
  <si>
    <t>MARIN</t>
  </si>
  <si>
    <t>BRENDA LIZBETH</t>
  </si>
  <si>
    <t>ZEPEDA</t>
  </si>
  <si>
    <t>SILVINO</t>
  </si>
  <si>
    <t>ARELLANES</t>
  </si>
  <si>
    <t>FILIBERTO</t>
  </si>
  <si>
    <t>SEVILLA</t>
  </si>
  <si>
    <t>FONSECA</t>
  </si>
  <si>
    <t>LAURA</t>
  </si>
  <si>
    <t>DOMINGUEZ</t>
  </si>
  <si>
    <t>OCTAVIANO</t>
  </si>
  <si>
    <t>LUIS FRANCISCO</t>
  </si>
  <si>
    <t>ORTIZ</t>
  </si>
  <si>
    <t>BERNAL</t>
  </si>
  <si>
    <t>HERBERT CESAR</t>
  </si>
  <si>
    <t>OLIVERA</t>
  </si>
  <si>
    <t>ALEJANDRA REINA</t>
  </si>
  <si>
    <t>LIZETH</t>
  </si>
  <si>
    <t>GONZALEZ</t>
  </si>
  <si>
    <t>MOLINA</t>
  </si>
  <si>
    <t>JESUS JAVIER</t>
  </si>
  <si>
    <t>AGUILAR</t>
  </si>
  <si>
    <t>IRVING ELISEO</t>
  </si>
  <si>
    <t>VEGA</t>
  </si>
  <si>
    <t>GONZALO VALERIANO</t>
  </si>
  <si>
    <t>GARCIA</t>
  </si>
  <si>
    <t>PEREZ</t>
  </si>
  <si>
    <t>ULISES</t>
  </si>
  <si>
    <t>MARQUEZ</t>
  </si>
  <si>
    <t>JOSE MISAEL</t>
  </si>
  <si>
    <t>ELORZA</t>
  </si>
  <si>
    <t>MARTHA ELENA</t>
  </si>
  <si>
    <t>TIRADO</t>
  </si>
  <si>
    <t>URIBE</t>
  </si>
  <si>
    <t>ANDROS FROYLAN</t>
  </si>
  <si>
    <t>Finanzas</t>
  </si>
  <si>
    <t>Ver nota aclaratoria en la columna Nota</t>
  </si>
  <si>
    <t>Historia</t>
  </si>
  <si>
    <t>Tecnología de Información y Comunicación</t>
  </si>
  <si>
    <t>Gestión Pública para la Buena Administración</t>
  </si>
  <si>
    <t>Enseñanza de la Lengua Inglesa</t>
  </si>
  <si>
    <t>Derecho</t>
  </si>
  <si>
    <t>Vacante</t>
  </si>
  <si>
    <t>Ciencias Políticas y Administración Pública</t>
  </si>
  <si>
    <t>Gobierno y Asuntos Públicos</t>
  </si>
  <si>
    <t>Contaduría Pública</t>
  </si>
  <si>
    <t>Administración</t>
  </si>
  <si>
    <t>Programador (a) Analista</t>
  </si>
  <si>
    <t>Ingeniero (a) en Tecnologías Computacionales</t>
  </si>
  <si>
    <t>Derecho Burocrático</t>
  </si>
  <si>
    <t>Sociología</t>
  </si>
  <si>
    <t>Informática</t>
  </si>
  <si>
    <t>Administración y Contabilidad</t>
  </si>
  <si>
    <t>Programación</t>
  </si>
  <si>
    <t>Administración de Empresas</t>
  </si>
  <si>
    <t>Economía</t>
  </si>
  <si>
    <t>Ingeniero (a) Químico (a)</t>
  </si>
  <si>
    <t>Valuación con Orientación en Inmuebles</t>
  </si>
  <si>
    <t>Derecho Familiar</t>
  </si>
  <si>
    <t>Arquitectura</t>
  </si>
  <si>
    <t>Ingenieria Mecánica y Eléctrica</t>
  </si>
  <si>
    <t>Ciencias de la Comunicación</t>
  </si>
  <si>
    <t>Ingeniero (a) Arquitecto (a)</t>
  </si>
  <si>
    <t>Derecho Administrativo</t>
  </si>
  <si>
    <t>https://transparencia.finanzas.cdmx.gob.mx/repositorio/public/upload/repositorio/DGAyF/2025/scp/fracc_XVII/rocha_ramos_guillermo_2025_T4.xlsx</t>
  </si>
  <si>
    <t>https://transparencia.finanzas.cdmx.gob.mx/repositorio/public/upload/repositorio/DGAyF/2025/scp/fracc_XVII/reyes_murillo_sofia_2025_T4.xlsx</t>
  </si>
  <si>
    <t>https://transparencia.finanzas.cdmx.gob.mx/repositorio/public/upload/repositorio/DGAyF/2025/scp/fracc_XVII/gonzaga_carrillo_diana_itzel_2025_T4.xlsx</t>
  </si>
  <si>
    <t>https://transparencia.finanzas.cdmx.gob.mx/repositorio/public/upload/repositorio/DGAyF/2024/scp/fracc_XVII/moron_arroyo_jorge_daniel_2024_T4.xlsx</t>
  </si>
  <si>
    <t>https://transparencia.finanzas.cdmx.gob.mx/repositorio/public/upload/repositorio/DGAyF/2025/scp/fracc_XVII/flores_sanchez_williams_oziel_2025_T2.xlsx</t>
  </si>
  <si>
    <t>https://transparencia.finanzas.cdmx.gob.mx/repositorio/public/upload/repositorio/DGAyF/2025/scp/fracc_XVII/vivar_martinez_alejandra_2025_T2.xlsx</t>
  </si>
  <si>
    <t>http://transparencia.finanzas.cdmx.gob.mx/repositorio/public/upload/repositorio/DGAyF/2019/scp/fracc_XVII/torres_olguin_maria_lilia.xlsx</t>
  </si>
  <si>
    <t>https://transparencia.finanzas.cdmx.gob.mx/repositorio/public/upload/repositorio/DGAyF/2025/scp/fracc_XVII/salomon_ruiz_sharon_astrid_2025_T4.xlsx</t>
  </si>
  <si>
    <t>http://transparencia.finanzas.cdmx.gob.mx/repositorio/public/upload/repositorio/DGAyF/2021/scp/fracc_XVII/conde_acosta_omar_higinio_2021_T2.xlsx</t>
  </si>
  <si>
    <t>http://transparencia.finanzas.cdmx.gob.mx/repositorio/public/upload/repositorio/DGAyF/2021/scp/fracc_XVII/jacinto_cazarez_ivan_2021_T3.xlsx</t>
  </si>
  <si>
    <t>http://transparencia.finanzas.cdmx.gob.mx/repositorio/public/upload/repositorio/DGAyF/2019/scp/fracc_XVII/navarro_diaz_mayra_yaneth_2020_1T.xlsx</t>
  </si>
  <si>
    <t>https://transparencia.finanzas.cdmx.gob.mx/repositorio/public/upload/repositorio/DGAyF/2026/SCP/FRACC%20XVII/vacante_2026.pdf</t>
  </si>
  <si>
    <t>https://transparencia.finanzas.cdmx.gob.mx/repositorio/public/upload/repositorio/DGAyF/2023/scp/fracc_XVII/juarez_quintana_maria_guadalupe_ruth_2023_T2.xlsx</t>
  </si>
  <si>
    <t>https://transparencia.finanzas.cdmx.gob.mx/repositorio/public/upload/repositorio/DGAyF/2025/scp/fracc_XVII/anguiano_salazar_brenda_lysset_2025_T2.xlsx</t>
  </si>
  <si>
    <t>https://transparencia.finanzas.cdmx.gob.mx/repositorio/public/upload/repositorio/DGAyF/2025/scp/fracc_XVII/galindo_fuentes_jose_de_jesus_2025_T3.xlsx</t>
  </si>
  <si>
    <t>https://transparencia.finanzas.cdmx.gob.mx/repositorio/public/upload/repositorio/DGAyF/2025/scp/fracc_XVII/rios_avila_ana_laura_2025_T2.xlsx</t>
  </si>
  <si>
    <t>https://transparencia.finanzas.cdmx.gob.mx/repositorio/public/upload/repositorio/DGAyF/2025/scp/fracc_XVII/granados_hernandez_david_2025_T3.xlsx</t>
  </si>
  <si>
    <t>https://transparencia.finanzas.cdmx.gob.mx/repositorio/public/upload/repositorio/DGAyF/2025/scp/fracc_XVII/de_la_rosa_baca_raul_ernesto_2025_T3.xlsx</t>
  </si>
  <si>
    <t>https://transparencia.finanzas.cdmx.gob.mx/repositorio/public/upload/repositorio/DGAyF/2024/scp/fracc_XVII/salgado_jaimes_antonia_2024_T4.xlsx</t>
  </si>
  <si>
    <t>http://transparencia.finanzas.cdmx.gob.mx/repositorio/public/upload/repositorio/DGAyF/2020/scp/fracc_XVII/ramirez_romero_rosa_maria_2020_1T.xlsx</t>
  </si>
  <si>
    <t>https://transparencia.finanzas.cdmx.gob.mx/repositorio/public/upload/repositorio/DGAyF/2023/scp/fracc_XVII/contreras_bueno_claudia_elizabeth_2023_T3.xlsx</t>
  </si>
  <si>
    <t>https://transparencia.finanzas.cdmx.gob.mx/repositorio/public/upload/repositorio/DGAyF/2025/scp/fracc_XVII/ocampo_hermosillo_alexa_carolina_2025_T3.xlsx</t>
  </si>
  <si>
    <t>https://transparencia.finanzas.cdmx.gob.mx/repositorio/public/upload/repositorio/DGAyF/2024/scp/fracc_XVII/rivero_hernandez_sayra_2024_T4.xlsx</t>
  </si>
  <si>
    <t>https://transparencia.finanzas.cdmx.gob.mx/repositorio/public/upload/repositorio/DGAyF/2024/scp/fracc_XVII/bautista_carbajal_javier_2024_T4.xlsx</t>
  </si>
  <si>
    <t>https://transparencia.finanzas.cdmx.gob.mx/repositorio/public/upload/repositorio/DGAyF/2025/scp/fracc_XVII/estrella_heras_elizabeth_2025_T1.xlsx</t>
  </si>
  <si>
    <t>https://transparencia.finanzas.cdmx.gob.mx/repositorio/public/upload/repositorio/DGAyF/2026/SCP/FRACC%20XVII/linares_torres_debora_ivonne_2026_T1.xlsx</t>
  </si>
  <si>
    <t>https://transparencia.finanzas.cdmx.gob.mx/repositorio/public/upload/repositorio/DGAyF/2024/scp/fracc_XVII/sordo_serrano_alejandro_2024_T4.xlsx</t>
  </si>
  <si>
    <t>https://transparencia.finanzas.cdmx.gob.mx/repositorio/public/upload/repositorio/DGAyF/2025/scp/fracc_XVII/ortega_olais_fernando_2025_T1.xlsx</t>
  </si>
  <si>
    <t>https://transparencia.finanzas.cdmx.gob.mx/repositorio/public/upload/repositorio/DGAyF/2025/scp/fracc_XVII/almaguer_ramirez_hector_jose_jacobo_2025_T1.xlsx</t>
  </si>
  <si>
    <t>https://transparencia.finanzas.cdmx.gob.mx/repositorio/public/upload/repositorio/DGAyF/2024/scp/fracc_XVII/jardon_pelaez_ana_karen_2024_T4.xlsx</t>
  </si>
  <si>
    <t>https://transparencia.finanzas.cdmx.gob.mx/repositorio/public/upload/repositorio/DGAyF/2025/scp/fracc_XVII/montes_arias_karla_susana_2025_T2.xlsx</t>
  </si>
  <si>
    <t>https://transparencia.finanzas.cdmx.gob.mx/repositorio/public/upload/repositorio/DGAyF/2024/scp/fracc_XVII/jimenez_olin_jesus_2024_T4.xlsx</t>
  </si>
  <si>
    <t>https://transparencia.finanzas.cdmx.gob.mx/repositorio/public/upload/repositorio/DGAyF/2024/scp/fracc_XVII/saldana_sanchez_humberto_2024_T4.xlsx</t>
  </si>
  <si>
    <t>https://transparencia.finanzas.cdmx.gob.mx/repositorio/public/upload/repositorio/DGAyF/2026/SCP/FRACC%20XVII/baltazar_ocampo_jose_alberto_2026_T1.xlsx</t>
  </si>
  <si>
    <t>https://transparencia.finanzas.cdmx.gob.mx/repositorio/public/upload/repositorio/DGAyF/2025/scp/fracc_XVII/flores_mendoza_josue_ricardo_2025_T2.xlsx</t>
  </si>
  <si>
    <t>http://transparencia.finanzas.cdmx.gob.mx/repositorio/public/upload/repositorio/DGAyF/2019/scp/fracc_XVII/salazar_cruz_patricia.xlsx</t>
  </si>
  <si>
    <t>https://transparencia.finanzas.cdmx.gob.mx/repositorio/public/upload/repositorio/DGAyF/2023/scp/fracc_XVII/mendoza_juarez_lorena_2023_T1.xlsx</t>
  </si>
  <si>
    <t>https://transparencia.finanzas.cdmx.gob.mx/repositorio/public/upload/repositorio/DGAyF/2024/scp/fracc_XVII/romero_teran_armando_2024_T2.xlsx</t>
  </si>
  <si>
    <t>https://transparencia.finanzas.cdmx.gob.mx/repositorio/public/upload/repositorio/DGAyF/2025/scp/fracc_XVII/jeronimo_chavez_jose_francisco_2025_T2.xlsx</t>
  </si>
  <si>
    <t>http://transparencia.finanzas.cdmx.gob.mx/repositorio/public/upload/repositorio/DGAyF/2019/scp/fracc_XVII/patino_lara_guillermo.xlsx</t>
  </si>
  <si>
    <t>http://transparencia.finanzas.cdmx.gob.mx/repositorio/public/upload/repositorio/DGAyF/2019/scp/fracc_XVII/casillas_ruiz_jose_octavio.xlsx</t>
  </si>
  <si>
    <t>https://transparencia.finanzas.cdmx.gob.mx/repositorio/public/upload/repositorio/DGAyF/2026/SCP/FRACC%20XVII/escobar_flores_luis_roman_2026_T1.xlsx</t>
  </si>
  <si>
    <t>https://transparencia.finanzas.cdmx.gob.mx/repositorio/public/upload/repositorio/DGAyF/2025/scp/fracc_XVII/lara_lopez_irma_2025_T1.xlsx</t>
  </si>
  <si>
    <t>https://transparencia.finanzas.cdmx.gob.mx/repositorio/public/upload/repositorio/DGAyF/2025/scp/fracc_XVII/monroy_zavala_leticia_2025_T1.xlsx</t>
  </si>
  <si>
    <t>https://transparencia.finanzas.cdmx.gob.mx/repositorio/public/upload/repositorio/DGAyF/2025/scp/fracc_XVII/lopez_bravo_gabriela_2025_T1.xlsx</t>
  </si>
  <si>
    <t>https://transparencia.finanzas.cdmx.gob.mx/repositorio/public/upload/repositorio/DGAyF/2025/scp/fracc_XVII/tahuilan_anguiano_monica_2025_T1.xlsx</t>
  </si>
  <si>
    <t>https://transparencia.finanzas.cdmx.gob.mx/repositorio/public/upload/repositorio/DGAyF/2025/scp/fracc_XVII/rodriguez_mora_tania_leticia_2025_T1.xlsx</t>
  </si>
  <si>
    <t>https://transparencia.finanzas.cdmx.gob.mx/repositorio/public/upload/repositorio/DGAyF/2025/scp/fracc_XVII/rodriguez_lopez_guillermo_2025_T3.xlsx</t>
  </si>
  <si>
    <t>https://transparencia.finanzas.cdmx.gob.mx/repositorio/public/upload/repositorio/DGAyF/2025/scp/fracc_XVII/zamora_de_lucio_sonia_elvira_2025_T3.xlsx</t>
  </si>
  <si>
    <t>https://transparencia.finanzas.cdmx.gob.mx/repositorio/public/upload/repositorio/DGAyF/2025/scp/fracc_XVII/yanez_moreno_heyra_montsserrat_2025_T3.xlsx</t>
  </si>
  <si>
    <t>https://transparencia.finanzas.cdmx.gob.mx/repositorio/public/upload/repositorio/DGAyF/2025/scp/fracc_XVII/lopez_hernandez_olivia_2025_T1.xlsx</t>
  </si>
  <si>
    <t>https://transparencia.finanzas.cdmx.gob.mx/repositorio/public/upload/repositorio/DGAyF/2025/scp/fracc_XVII/tenorio_marin_leslie_guadalupe_2025_T1.xlsx</t>
  </si>
  <si>
    <t>https://transparencia.finanzas.cdmx.gob.mx/repositorio/public/upload/repositorio/DGAyF/2025/scp/fracc_XVII/zepeda_escobar_brenda_lizbeth_2025_T2.xlsx</t>
  </si>
  <si>
    <t>https://transparencia.finanzas.cdmx.gob.mx/repositorio/public/upload/repositorio/DGAyF/2025/scp/fracc_XVII/arellanes_hernandez_silvino_2025_T3.xlsx</t>
  </si>
  <si>
    <t>https://transparencia.finanzas.cdmx.gob.mx/repositorio/public/upload/repositorio/DGAyF/2025/scp/fracc_XVII/sevilla_fonseca_filiberto_2025_T4.xlsx</t>
  </si>
  <si>
    <t>https://transparencia.finanzas.cdmx.gob.mx/repositorio/public/upload/repositorio/DGAyF/2025/scp/fracc_XVII/dominguez_octaviano_laura_2025_T3.xlsx</t>
  </si>
  <si>
    <t>http://transparencia.finanzas.cdmx.gob.mx/repositorio/public/upload/repositorio/DGAyF/2019/scp/fracc_XVII/ortiz_bernal_luis_francisco.xlsx</t>
  </si>
  <si>
    <t>https://transparencia.finanzas.cdmx.gob.mx/repositorio/public/upload/repositorio/DGAyF/2025/scp/fracc_XVII/sanchez_olivera_herbert_cesar_2025_T1.xlsx</t>
  </si>
  <si>
    <t>https://transparencia.finanzas.cdmx.gob.mx/repositorio/public/upload/repositorio/DGAyF/2025/scp/fracc_XVII/gonzalez_molina_lizeth_2025_T3.xlsx</t>
  </si>
  <si>
    <t>http://transparencia.finanzas.cdmx.gob.mx/repositorio/public/upload/repositorio/DGAyF/2019/scp/fracc_XVII/aguilar_fonseca_jesus_javier.xlsx</t>
  </si>
  <si>
    <t>https://transparencia.finanzas.cdmx.gob.mx/repositorio/public/upload/repositorio/DGAyF/2026/SCP/FRACC%20XVII/martinez_vega_irving_eliseo_2026_T1.xlsx</t>
  </si>
  <si>
    <t>https://transparencia.finanzas.cdmx.gob.mx/repositorio/public/upload/repositorio/DGAyF/2025/scp/fracc_XVII/garcia_perez_gonzalo_valeriano_2025_T2.xlsx</t>
  </si>
  <si>
    <t>http://transparencia.finanzas.cdmx.gob.mx/repositorio/public/upload/repositorio/DGAyF/2019/scp/fracc_XVII/marquez_lopez_ulises.xlsx</t>
  </si>
  <si>
    <t>https://transparencia.finanzas.cdmx.gob.mx/repositorio/public/upload/repositorio/DGAyF/2025/scp/fracc_XVII/elorza_ruiz_jose_misael_2025_T1.xlsx</t>
  </si>
  <si>
    <t>https://transparencia.finanzas.cdmx.gob.mx/repositorio/public/upload/repositorio/DGAyF/2025/scp/fracc_XVII/tirado_uribe_martha_elena_2025_T1.xlsx</t>
  </si>
  <si>
    <t>https://transparencia.finanzas.cdmx.gob.mx/repositorio/public/upload/repositorio/DGAyF/2023/scp/fracc_XVII/arias_morales_andros_froylan_2023_T2.xlsx</t>
  </si>
  <si>
    <t>SECRETARIA DE ADMINISTRACION Y FINANZAS</t>
  </si>
  <si>
    <t>ASESOR (A) "C"</t>
  </si>
  <si>
    <t>FINANZAS</t>
  </si>
  <si>
    <t>ALCALDIA IZTAPALAPA</t>
  </si>
  <si>
    <t>DIRECTOR (A) GENERAL DE ADMINISTRACION</t>
  </si>
  <si>
    <t>JUNTA LOCAL DE CONCILIACION Y ARBITRAJE DE LA CDMX</t>
  </si>
  <si>
    <t>VER NOTA ACLARATORIA EN LA COLUMNA NOTA</t>
  </si>
  <si>
    <t>UAM UNIDAD IZTAPALAPA</t>
  </si>
  <si>
    <t>NO ESPECIFICA</t>
  </si>
  <si>
    <t>BACHILLERATO</t>
  </si>
  <si>
    <t>ALR SOLUIONES EMPRESARIALES</t>
  </si>
  <si>
    <t>AREA DE ATENCION AL CLIENTE</t>
  </si>
  <si>
    <t>JUD DE CONTROL DE GESTION DOCUMENTAL</t>
  </si>
  <si>
    <t>ENCARGADO (A) DE LA OFICINA DE CONTROL Y GESTION DOCUMENTAL</t>
  </si>
  <si>
    <t>COORDINADOR (A) CULTURAL</t>
  </si>
  <si>
    <t xml:space="preserve">SUBDIRECTOR (A) DE MODERNIZACION ADMINISTRATIVA </t>
  </si>
  <si>
    <t>HISTORIA</t>
  </si>
  <si>
    <t>JUD DE FORMACION CIUDADANA</t>
  </si>
  <si>
    <t>LIDER COORDINADOR (A) DE PROYECTOS DE MODERNIZACION</t>
  </si>
  <si>
    <t>LIDER COORDINADOR (A) DE PROYECTOS DE SEGUIMIENTO ORGANIZACIONAL</t>
  </si>
  <si>
    <t>TECNOLOGIA DE INFORMACION Y COMUNICACION</t>
  </si>
  <si>
    <t>PALACIO DE HIERRO, S.A.B. DE C.V.</t>
  </si>
  <si>
    <t xml:space="preserve">NADISA CORPORATIVO </t>
  </si>
  <si>
    <t>ADMINISTRADOR (A) DE BASE DE DATOS</t>
  </si>
  <si>
    <t>JUD DE CONTROL DE DICTAMINACION</t>
  </si>
  <si>
    <t>GESTION PUBLICA PARA LA BUENA ADMINISTRACION</t>
  </si>
  <si>
    <t>SECRETARIA DE FINANZAS CDMX</t>
  </si>
  <si>
    <t>CONSULTOR (A) DE PROCESOS A</t>
  </si>
  <si>
    <t>ENSEÑANZA DE LA LENGUA INGLESA</t>
  </si>
  <si>
    <t>CONTRALORIA GENERAL GDF</t>
  </si>
  <si>
    <t>LIDER COORDINADOR (A) DE PROYECTOS</t>
  </si>
  <si>
    <t>OFICIALIA MAYOR GDF</t>
  </si>
  <si>
    <t>SECRETARIA DE LA CONTRALORIA GENERAL DE LA CDMX</t>
  </si>
  <si>
    <t xml:space="preserve">SUBDIRECTOR (A) DE INVESTIGACION </t>
  </si>
  <si>
    <t>DERECHO</t>
  </si>
  <si>
    <t>JEFE (A) ADMINISTRATIVO (A) "C"</t>
  </si>
  <si>
    <t xml:space="preserve">COMISION REGULADORA DE ENERGIA </t>
  </si>
  <si>
    <t>ASESOR (A) JURIDICO (A)</t>
  </si>
  <si>
    <t>DIRECCION EJECUTIVADE DICTAMINACION Y PROCEDIMIENTOS ORGANIZACIONALES</t>
  </si>
  <si>
    <t>ENLACE DE PROCESOS "A"</t>
  </si>
  <si>
    <t xml:space="preserve">COORDINACION GENERAL DE EVALUACION, MODERNIZACION Y DESARROLLO ADMINSTRATIVO </t>
  </si>
  <si>
    <t>ENALCE DE SEGUIMEINTO A ORGANOS COLEGIADOS</t>
  </si>
  <si>
    <t xml:space="preserve">SECRETARIA DE LA CONTRALORIA GENERAL DE LA CDMX </t>
  </si>
  <si>
    <t>JUD DE QUEJAS, DENUNCIAS Y RESPONSABILIDADES</t>
  </si>
  <si>
    <t>SECRETARIA DE ADMINSITRACION Y FINANZAS</t>
  </si>
  <si>
    <t>JEFE (A) ADMINISTRATIVO (A)</t>
  </si>
  <si>
    <t>PROCURADURIA FEDERAL DE PROTECCION DE NIÑAS, NIÑOS Y ADOLESCENTES</t>
  </si>
  <si>
    <t>JEFE (A) DE DEPARTAMENTO</t>
  </si>
  <si>
    <t>CAZARES  Y CAZAREZ ABOGADOS</t>
  </si>
  <si>
    <t>ASESOR (A) JURIDICO (A) SR</t>
  </si>
  <si>
    <t>BG CONSULTORIA</t>
  </si>
  <si>
    <t>COORDINADOR (A) DE PROYECTO</t>
  </si>
  <si>
    <t>NADISA CORPORATIVO SA DE CV</t>
  </si>
  <si>
    <t>SUPERVISOR (A) DE PROYECTO</t>
  </si>
  <si>
    <t xml:space="preserve">CORREDOR INSURGENTES SUR REY CUAUHTEMOC SA DE CV </t>
  </si>
  <si>
    <t xml:space="preserve">JEFE (A) DE UNIDAD DEPARTAMENTAL DE RECURSOS MATERIALES Y SERVICIOS </t>
  </si>
  <si>
    <t>CIENCIAS POLITICAS Y ADMINISTRACION PUBLICA</t>
  </si>
  <si>
    <t xml:space="preserve">RED DE TRANSPORTE DE PASAJEROS DEL DF </t>
  </si>
  <si>
    <t xml:space="preserve">GERENTE MODULAR </t>
  </si>
  <si>
    <t xml:space="preserve">ENLACE OPERATIVO RTP- METROBUS </t>
  </si>
  <si>
    <t>SUBDIRECTOR (A) DE PROCESOS NORMATIVOS DE ADQUISICIONES Y DICTAMINACION</t>
  </si>
  <si>
    <t>JUD DE INVESTIGACION DE MERCADOS "B"</t>
  </si>
  <si>
    <t>GOBIERNO Y ASUNTOS PUBLICOS</t>
  </si>
  <si>
    <t xml:space="preserve">DATALAB MX CDMX </t>
  </si>
  <si>
    <t xml:space="preserve">COORDINADOR (A) SR DE INFORMACION Y MONITOREO </t>
  </si>
  <si>
    <t>FARMACIAS BENAVIDES</t>
  </si>
  <si>
    <t xml:space="preserve">ANALISTA DE CUSTOMER RELATION SHIP MANAGEMENT </t>
  </si>
  <si>
    <t>DIRECCION GENERAL DE ADMINISTRACION Y FINANZAS EN LA SECRETARIA DE OBRAS Y SERVICIOS</t>
  </si>
  <si>
    <t>JUD DE MOVIMIENTOS DE PERSONAL</t>
  </si>
  <si>
    <t>CONTADURIA PUBLICA</t>
  </si>
  <si>
    <t>AUXILIAR ADMINISTRATIVO (A)</t>
  </si>
  <si>
    <t>REVISTA ALGARABIA</t>
  </si>
  <si>
    <t>COORDINADOR (A) DE DISTRIBUCION</t>
  </si>
  <si>
    <t>JUD DE ADMINISTRACION DE CONTRATOS "A"</t>
  </si>
  <si>
    <t>ADMINISTRACION</t>
  </si>
  <si>
    <t>LIDER DE PROGRAMAS SOCIALES</t>
  </si>
  <si>
    <t>BIENESTAR KALAN CLINICA DE REHABILITACION Y CUIDADO CORPORAL</t>
  </si>
  <si>
    <t>SISTEMA NACIONAL PARA EL DESARROLLO INTEGRAL DE LA FAMILIA</t>
  </si>
  <si>
    <t>SOPORTE ADMINISTRATIVO (A) "C"</t>
  </si>
  <si>
    <t>NO ESPECIFICA PERIODO</t>
  </si>
  <si>
    <t>CEDID A.C.</t>
  </si>
  <si>
    <t>ASESOR (A) EXTERNO (A)</t>
  </si>
  <si>
    <t>JUD DE CONCURSOS</t>
  </si>
  <si>
    <t xml:space="preserve">JUD DE ESTADISTICA E INVESTIGACION </t>
  </si>
  <si>
    <t>DIRECCION GENERAL DE IGUALDAD Y DIVERSIDAD SOCIAL</t>
  </si>
  <si>
    <t>LIDER COORDINADOR (A) DE PROYECTOS "B"</t>
  </si>
  <si>
    <t xml:space="preserve">DESPACHO RAMIREZ ROMERO </t>
  </si>
  <si>
    <t xml:space="preserve">ABOGADO (A) LITIGANTE </t>
  </si>
  <si>
    <t>FIDEICOMISO DE RIESGO</t>
  </si>
  <si>
    <t xml:space="preserve">INSTITUTO ELECTORAL DEL ESTADO DE MEXICO </t>
  </si>
  <si>
    <t>COORDINADOR (A) DE LOGISTICA</t>
  </si>
  <si>
    <t>CONSEJO CIUDADANO PARA LA SEGURIDAD Y JUSTICIA DE LA CDMX</t>
  </si>
  <si>
    <t>REGISTRO PUBLICO DE LA PROPIEDAD Y DE COMERCIO</t>
  </si>
  <si>
    <t>CONTRALORIA INTERNA EN LA CONSEJERIA JURIDICA Y DE SERVICIOS LEGALES</t>
  </si>
  <si>
    <t>ABOGADO (A) AUXILIAR</t>
  </si>
  <si>
    <t>LIDER COORDINADOR (A) DE PROYECTOS DE SEGUIMIENTO ADMINISTRATIVO</t>
  </si>
  <si>
    <t>LIDER COORDINADOR (A) DE PROYECTOS DE VINCULACION</t>
  </si>
  <si>
    <t>DESPACHO LEGAL LGCA CONSULTING AFFAIRS</t>
  </si>
  <si>
    <t>ABOGADO (A) JUNIOR</t>
  </si>
  <si>
    <t>LIDER COORDINADOR (A) DE PROYECTOS DE INTEGRACION DE INFORMES</t>
  </si>
  <si>
    <t>PROGRAMADOR (A) ANALISTA</t>
  </si>
  <si>
    <t>DELEGACION CUAUHTEMOC</t>
  </si>
  <si>
    <t>INGENIERO (A) EN TECNOLOGIAS COMPUTACIONALES</t>
  </si>
  <si>
    <t>01/06/2021 (DIFERENTE HORARIO)</t>
  </si>
  <si>
    <t>01/08/2025 (DIFERENTE HORARIO)</t>
  </si>
  <si>
    <t>SYL ABOGADOS</t>
  </si>
  <si>
    <t>01/06/2025 (DIFERENTE HORARIO)</t>
  </si>
  <si>
    <t>COORDINACION NACIONAL DE BECAS BENITO JUAREZ</t>
  </si>
  <si>
    <t>ENLACE INSTITUCIONAL</t>
  </si>
  <si>
    <t xml:space="preserve">CENTRO DE ESTUDIOS SUPERIORES CASA FELIPE VILLANUEVA </t>
  </si>
  <si>
    <t>DOCENTE</t>
  </si>
  <si>
    <t xml:space="preserve">COORDINADOR (A) DE ENLACE </t>
  </si>
  <si>
    <t>SECRETARIA DE GOBIERNO DE LA CDMX</t>
  </si>
  <si>
    <t>SECRETARIO (A) PARTICULAR DE GOBIERNO</t>
  </si>
  <si>
    <t>SECRETARIA DE CULTURA DE LA CDMX</t>
  </si>
  <si>
    <t xml:space="preserve">SUBDIRECTOR (A) DE EVALUACION Y SGUIMIENTO DE PROGRAMAS </t>
  </si>
  <si>
    <t xml:space="preserve">COORDINADOR (A) ADMINISTRATIVO (A) DE CAPITAL HUMANO </t>
  </si>
  <si>
    <t>JUD DE NOMINAS Y PAGOS</t>
  </si>
  <si>
    <t>JUD DE ADMINISTRACION DE LA DGSU</t>
  </si>
  <si>
    <t>SECRETARIA DE EDUCACION DE LA CDMX</t>
  </si>
  <si>
    <t>INSTITUTO DE VERIFICACION ADMINISTRATIVA DEL D.F.</t>
  </si>
  <si>
    <t>LIDER COORDINADOR (A) DE PROYECTOS DE PRESUPUESTO</t>
  </si>
  <si>
    <t>JUD DE SERVICIOS GENERALES</t>
  </si>
  <si>
    <t>DERECHO BUROCRATICO</t>
  </si>
  <si>
    <t>ADMINISTRATIVO (A)</t>
  </si>
  <si>
    <t>PASANTE EN DERECHO</t>
  </si>
  <si>
    <t>BUPA MEXICO COMPAÑÍA DE SEGUROS S.A. DE C.V.</t>
  </si>
  <si>
    <t>ESPECIALISTA LEGAL</t>
  </si>
  <si>
    <t>FIRMA JURIDICA SB&amp;G ABOGADOS</t>
  </si>
  <si>
    <t>PASANTE DE DERECHO</t>
  </si>
  <si>
    <t>ATENTO SERVICIOS S.A. DE C.V.</t>
  </si>
  <si>
    <t>BACK OFFICE</t>
  </si>
  <si>
    <t>DIRECTOR (A) DE RECURSOS HUMANOS Y DESARROLLO PROFESIONAL</t>
  </si>
  <si>
    <t>SOCIOLOGIA</t>
  </si>
  <si>
    <t>DELEGACION TLALPAN</t>
  </si>
  <si>
    <t>SUBDIRECTOR (A) DE ADMINISTRACION DE PERSONAL</t>
  </si>
  <si>
    <t>JUD DE REDES</t>
  </si>
  <si>
    <t>INFORMATICA</t>
  </si>
  <si>
    <t>PERSONAL DE HONORARIOS</t>
  </si>
  <si>
    <t>LIDER COORDINADOR (A) DE PROYECTOS DE VINCULACION INTERNA</t>
  </si>
  <si>
    <t>RECUPERACION CREDITICIA DE MEXICO</t>
  </si>
  <si>
    <t>SUPERVISOR (A) DE OPERACIONES</t>
  </si>
  <si>
    <t>ASMA LABORATORIOS</t>
  </si>
  <si>
    <t>SISTEMA DE TRANSPORTE COLECTIVO</t>
  </si>
  <si>
    <t>APODERADO (A) LEGAL</t>
  </si>
  <si>
    <t>DESPACHO VSIERRA Y ASOCIADOS</t>
  </si>
  <si>
    <t>PASANTE</t>
  </si>
  <si>
    <t>SUBDIRECCION DE ANALISIS DE AVALUOS</t>
  </si>
  <si>
    <t>SUBDIRECTOR (A) DE ANALISIS Y PROYECTOS</t>
  </si>
  <si>
    <t>SUBTESORERIA DE CATASTRO Y PADRON TERRITORIAL</t>
  </si>
  <si>
    <t>ENLACE INTERNO (A)</t>
  </si>
  <si>
    <t>TRIBUNAL DE LO CONTENCIOSO ADMINISTRATIVO DEL DF</t>
  </si>
  <si>
    <t>JUD DE ANALISIS Y PROYECTOS</t>
  </si>
  <si>
    <t xml:space="preserve">SECRETARIA DE FINANZAS </t>
  </si>
  <si>
    <t xml:space="preserve">HONORARIOS </t>
  </si>
  <si>
    <t>ADMINISTRACION Y CONTABILIDAD</t>
  </si>
  <si>
    <t xml:space="preserve">FIDEICOMISO DE RECUPERACION CREDITICIA DE LA VIVIENDA </t>
  </si>
  <si>
    <t xml:space="preserve">DICTAMINADOR (A) DE SERVICIOS ESPECIALES </t>
  </si>
  <si>
    <t>HONORARIOS ASIMILADOS A SALARIOS</t>
  </si>
  <si>
    <t>PROGRAMACION</t>
  </si>
  <si>
    <t xml:space="preserve">DIRECCION GENERAL DE RECURSOS MATERIALES Y SERVICIOS GENERALES </t>
  </si>
  <si>
    <t>ENLACE ADMINISTRATIVO</t>
  </si>
  <si>
    <t>OASA</t>
  </si>
  <si>
    <t>DIRECCION GENERAL DE GOBIERNO Y PROTECCION CIUDADANA</t>
  </si>
  <si>
    <t>ENCARGADO (A) DE BASE PLATA</t>
  </si>
  <si>
    <t>COMISIONADO (A)</t>
  </si>
  <si>
    <t>GOBIERNO DE LA CIUDAD DE MEXICO</t>
  </si>
  <si>
    <t>LIDER COORDINADOR (A) DE PROYECTOS B</t>
  </si>
  <si>
    <t xml:space="preserve">CRESTA DEL VALLE SA DE CV </t>
  </si>
  <si>
    <t xml:space="preserve">JEFE (A) DE SISTEMAS </t>
  </si>
  <si>
    <t xml:space="preserve">OLA POLANCO SA DE CV </t>
  </si>
  <si>
    <t>RAD</t>
  </si>
  <si>
    <t xml:space="preserve">TAXQUEÑA AUTOMOTRIZ  SA DE CV </t>
  </si>
  <si>
    <t xml:space="preserve">GERENTE DE SISTEMAS </t>
  </si>
  <si>
    <t>DIRECCION GENERAL DE ADMINISTRACION EN LA SECRETARIA DE MOVILIDAD</t>
  </si>
  <si>
    <t xml:space="preserve">JUD DE MANTENIMIENTO Y APOYO LOGISTICO  </t>
  </si>
  <si>
    <t>SECRETARIA DE GOBIERNO</t>
  </si>
  <si>
    <t>JEFE (A) DE UNIDAD DEPARTAMENTAL DE MANTENIMIENTO</t>
  </si>
  <si>
    <t>AUXILIAR ADMINISTRATIVO (A) EN LA SUBDIRECCION</t>
  </si>
  <si>
    <t xml:space="preserve">SECRETARIA DE ADMINISTRACION Y FINANZAS </t>
  </si>
  <si>
    <t>JEFE (A) DE OFICINA</t>
  </si>
  <si>
    <t>ADMINISTRACION DE EMPRESAS</t>
  </si>
  <si>
    <t>DIRECTOR (A) EJECUTIVO (A) DEDESARROLLO SUSTENTABLE</t>
  </si>
  <si>
    <t>01/02/2019 (DIFERENTE HORARIO)</t>
  </si>
  <si>
    <t>ESCUELA NACIONAL DE TRABAJO SOCIAL, UNAM</t>
  </si>
  <si>
    <t>ACADEMICO (A)</t>
  </si>
  <si>
    <t>01/08/2019 (DIFERENTE HORARIO)</t>
  </si>
  <si>
    <t>SECRETARIA DE LAS MUJERES</t>
  </si>
  <si>
    <t>SUBDIRECTOR (A) DE SERVICIOS DE ATENCION JURIDICA</t>
  </si>
  <si>
    <t>SECRETARIA DE LAS MUJERES DE LA CDMX</t>
  </si>
  <si>
    <t>JUD DE LO CONTENCIOSO Y APOYO NORMATIVO</t>
  </si>
  <si>
    <t>SEDECO</t>
  </si>
  <si>
    <t>JUD DE NORMATIVIDAD Y SUPERVISION DE MERCADOS</t>
  </si>
  <si>
    <t>SEDUVI</t>
  </si>
  <si>
    <t>LIDER COORDINADOR (A) DE PROYECTOS ADMINISTRATIVOS</t>
  </si>
  <si>
    <t>INSTITUTO DEL DEPORTE DE LA CDMX</t>
  </si>
  <si>
    <t>AUTORIDAD DE LA ZONA PATRIMONIO MUNDIAL NATURAL Y CULTURAL DE LA HUMANIDAD EN XOCHIMILCO, TLAHUAC Y MILPA ALTA</t>
  </si>
  <si>
    <t>SUBDIRECTOR (A) DE SEGUIMIENTO Y CONTROL</t>
  </si>
  <si>
    <t xml:space="preserve">DIRECCION GENERAL DE PROTECCION CIVIL </t>
  </si>
  <si>
    <t>JUD DE GESTION DE RECURSOS HUMANOS Y FINANCIEROS</t>
  </si>
  <si>
    <t xml:space="preserve">FISCALIA GENERAL DE JUSTICIA DE LA CDMX </t>
  </si>
  <si>
    <t xml:space="preserve">JUD DE CONTROL VEHICULAR </t>
  </si>
  <si>
    <t>ALCALDIA IZTAPALAPA, ECOSOL</t>
  </si>
  <si>
    <t>ALCALDIA IZTAPALAPA, COORDINACION DE EMPRENDIMIENTO</t>
  </si>
  <si>
    <t>ALCALDIA IZTAPALAPA, AGENCIA DE EMPLEO "TEQUICALLI"</t>
  </si>
  <si>
    <t>ICARUS MX</t>
  </si>
  <si>
    <t>FULLSTACK DEVELOPER</t>
  </si>
  <si>
    <t>ECONOMIA</t>
  </si>
  <si>
    <t>MEET RISE</t>
  </si>
  <si>
    <t>INGENIERO (A) DE DATOS</t>
  </si>
  <si>
    <t>WALMART MEXICO</t>
  </si>
  <si>
    <t>JUD DE AVALUOS DEL SECTOR PARAESTATAL</t>
  </si>
  <si>
    <t>INGENIERO (A) QUIMICO (A)</t>
  </si>
  <si>
    <t xml:space="preserve">DIRECCION GENERAL DE PATRIMONIO IMOBILIARIO </t>
  </si>
  <si>
    <t xml:space="preserve">JUD DE BIENES INMUEBLES </t>
  </si>
  <si>
    <t>AUXILIAR DE PERITO (A) VALUADOR (A)</t>
  </si>
  <si>
    <t>LIDER COORDINADOR (A) DE PROYECTOS DE SEGUIMIENTO Y CONTROL DE AVALUOS</t>
  </si>
  <si>
    <t>VALUACION CON ORIENTACION EN INMUEBLES</t>
  </si>
  <si>
    <t xml:space="preserve">DIRECCION GENERAL DE PATRIMONIO INMOBILIARIO DE LA CDMX </t>
  </si>
  <si>
    <t>ENLACE DE REVISION DE AVALUOS Y SECTOR PARAESTATAL</t>
  </si>
  <si>
    <t>GCL SA DE CV</t>
  </si>
  <si>
    <t>REVISOR (A) DE AVALUOS</t>
  </si>
  <si>
    <t>SECRETARIA DE LAS MUJERES CDMX</t>
  </si>
  <si>
    <t>DIRECTOR (A) PARA LA PERSPECTIVA DE GENERO EN EL ACCESO A LA JUSTICIA</t>
  </si>
  <si>
    <t>DERECHO FAMILIAR</t>
  </si>
  <si>
    <t>SECRETARIA DE LA FUNCION PUBLICA</t>
  </si>
  <si>
    <t>SUBDIRECTOR (A) DE SEGUIMIENTO NORMATIVO E IGUALDAD DE GENERO</t>
  </si>
  <si>
    <t>JUD DE COORDINACION ZONA PONIENTE</t>
  </si>
  <si>
    <t>LIDER COORDINADOR (A) DE PROYECTOS DE CASA DE EMERGENCIA</t>
  </si>
  <si>
    <t>PROGRAMA VIAJA SEGURA</t>
  </si>
  <si>
    <t>ABOGADO (A)</t>
  </si>
  <si>
    <t>DIRECCION GENERAL DE PATRIMONIO INMOBILIARIO DE LA CDMX</t>
  </si>
  <si>
    <t>INDEPENDIENTE</t>
  </si>
  <si>
    <t>ABOGADO (A) LITIGANTE INDEPENDIENTE</t>
  </si>
  <si>
    <t>SECRETARIO (A)</t>
  </si>
  <si>
    <t>AGENCIA MUNICIPAL DE SAN PABLO GÜILA</t>
  </si>
  <si>
    <t>SECRETARIO (A) "B"</t>
  </si>
  <si>
    <t>COLEGIO DE SAN LUIS</t>
  </si>
  <si>
    <t>BECARIO (A) DE PROYECTOS</t>
  </si>
  <si>
    <t>FISCALIA GENERAL DE JUSTICIA DE LA CDMX</t>
  </si>
  <si>
    <t>ENLACE DE RECURSOS HUMANOS</t>
  </si>
  <si>
    <t>ENLACE DE GESTION ADMINISTRATIVA</t>
  </si>
  <si>
    <t>JUD DE TITULOS DE CONCESIONES</t>
  </si>
  <si>
    <t>ENLACE DE SEGUIMIENTO DE TITULOS DE CONCESIONES</t>
  </si>
  <si>
    <t>ABOGADO (A) DE LAS MUJERES</t>
  </si>
  <si>
    <t>DIRECCION GENERAL DE  PATRIMONIO INMOBILIARIO DEL GOB DE CDMX</t>
  </si>
  <si>
    <t xml:space="preserve">DIRECTOR (A) DE INVENTRIO INMOBILIARIO Y SISTEMAS DE INFORMACION </t>
  </si>
  <si>
    <t>ARQUITECTURA</t>
  </si>
  <si>
    <t xml:space="preserve">SUBDIRECTOR (A) DE INSPECCION E INVESTIGACION INMOBILIARIA </t>
  </si>
  <si>
    <t xml:space="preserve">JUD DE INVESTIGACION E INSPECCION DE USO Y DESTINO INMOBILIARIO </t>
  </si>
  <si>
    <t>INEA</t>
  </si>
  <si>
    <t>DIRECTOR (A) DE OPERACION</t>
  </si>
  <si>
    <t>INGENIERIA MECANICA Y ELECTRICA</t>
  </si>
  <si>
    <t>SECRETARIA DEL BIENESTAR DEL GOBIERNO DE MEXICO</t>
  </si>
  <si>
    <t xml:space="preserve">DIRECTOR (A) DE GESTION </t>
  </si>
  <si>
    <t>SECRETARIA DE SALUD DEL GOBIERNO DE MEXICO</t>
  </si>
  <si>
    <t>SUBDIRECTOR (A) DE COORDINACION OPERATIVA</t>
  </si>
  <si>
    <t>ENLACE DE APOYO PARA LA INVESTIGACION E INTEGRACION DEL INVENTARIO INMOBILIARIO</t>
  </si>
  <si>
    <t>ANALISTA JURIDICO (A)</t>
  </si>
  <si>
    <t>INSTITUTO NACIONAL DE PUEBLOS INDIGENAS</t>
  </si>
  <si>
    <t>PROMOTOR (A) ABOGADO (A)</t>
  </si>
  <si>
    <t xml:space="preserve">JUNTA LOCAL DE CONCILIACION Y ARBITRAJE DEL DF </t>
  </si>
  <si>
    <t>LIDER COORDINADOR (A) DE PROYECTOS EN LA COORDINACION DE RH</t>
  </si>
  <si>
    <t>CIENCIAS DE LA COMUNICACION</t>
  </si>
  <si>
    <t xml:space="preserve">LOTERIA NACIONAL PARA LA ASISTENCIA PUBLICA </t>
  </si>
  <si>
    <t xml:space="preserve">ASESOR (A) DE LA CORRDINACION DE ASESORES (AS) DE LA DIRECCION GENERAL </t>
  </si>
  <si>
    <t xml:space="preserve">DIRECCION GENERAL DE PATRIMONIO INMOBILIARIO DEL GOBIERNO DEL DF </t>
  </si>
  <si>
    <t xml:space="preserve">JUD DE ASIGNACION INMOBILIARIA </t>
  </si>
  <si>
    <t xml:space="preserve">SECRETARIA DE DESARROLLO AGRARIO, TERRITORIAL Y URBANO </t>
  </si>
  <si>
    <t xml:space="preserve">ANALISTA ESPECIALIZADO (A) </t>
  </si>
  <si>
    <t>GRUPO FRASE S.A. DE C.V.</t>
  </si>
  <si>
    <t>ANALISTA DE CONTENIDO</t>
  </si>
  <si>
    <t xml:space="preserve">GLOBAL TAG PROYECTOS INTEGRALES S.A. DE C.V. </t>
  </si>
  <si>
    <t>INGENIERO (A) ARQUITECTO (A)</t>
  </si>
  <si>
    <t>FASE ARQUITECTURA</t>
  </si>
  <si>
    <t>RESIDENTE (A) DE OBRA</t>
  </si>
  <si>
    <t>G.V.G. INGENIERIA Y CONSTRUCCIONES</t>
  </si>
  <si>
    <t>SUPERVISOR (A)</t>
  </si>
  <si>
    <t>DIRECCION GENERAL DEL PATRIMONIO INMOBILIARIO</t>
  </si>
  <si>
    <t>JUD DE INVESTIGACION E INSPECCION DE USO Y DESTINO INMOBILIARIO</t>
  </si>
  <si>
    <t>ENLACE "B"</t>
  </si>
  <si>
    <t>SECRETARIA DE LA CONTRALORIA GENERAL DE LA CIUDAD DE MEXICO</t>
  </si>
  <si>
    <t>TITULAR DEL ORGANO INTERNO DE CONTROL</t>
  </si>
  <si>
    <t>DERECHO ADMINISTRATIVO</t>
  </si>
  <si>
    <t>JEFE (A) DE DEPARTAMENTO DE ACCESO A LA INFORMACION PUBLICA</t>
  </si>
  <si>
    <t>ABOGADO (A) INDEPENDIENTE</t>
  </si>
  <si>
    <t>SEPI</t>
  </si>
  <si>
    <t>SUBDIRECTOR (A) DE ASESORIA LEGAL</t>
  </si>
  <si>
    <t>INSTITUTO DE PLANEACION DEMOCRATICA Y PROSPECTIVA DE LA CDMX</t>
  </si>
  <si>
    <t>JUD DE APOYO TECNICO</t>
  </si>
  <si>
    <t>INSTITUTO NACIONAL DE LA INFRAESTRUCTURA FISICA EDUCATIVA</t>
  </si>
  <si>
    <t xml:space="preserve">DIRECCION GENERAL DE PATRIMONIO INMOBILIARIO </t>
  </si>
  <si>
    <t>ENLACE DE SEGUIMIENTO A JUICIOS DE AMPARO Y EXTINCION DE DOMINIO</t>
  </si>
  <si>
    <t xml:space="preserve">ABOGADO (A) 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</si>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</sst>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4/scp/fracc_XVII/salgado_jaimes_antonia_2024_T4.xlsx" TargetMode="External"/><Relationship Id="rId21" Type="http://schemas.openxmlformats.org/officeDocument/2006/relationships/hyperlink" Target="https://transparencia.finanzas.cdmx.gob.mx/repositorio/public/upload/repositorio/DGAyF/2025/scp/fracc_XVII/anguiano_salazar_brenda_lysset_2025_T2.xlsx" TargetMode="External"/><Relationship Id="rId42" Type="http://schemas.openxmlformats.org/officeDocument/2006/relationships/hyperlink" Target="https://transparencia.finanzas.cdmx.gob.mx/repositorio/public/upload/repositorio/DGAyF/2025/scp/fracc_XVII/flores_mendoza_josue_ricardo_2025_T2.xlsx" TargetMode="External"/><Relationship Id="rId47" Type="http://schemas.openxmlformats.org/officeDocument/2006/relationships/hyperlink" Target="http://transparencia.finanzas.cdmx.gob.mx/repositorio/public/upload/repositorio/DGAyF/2019/scp/fracc_XVII/patino_lara_guillermo.xlsx" TargetMode="External"/><Relationship Id="rId63" Type="http://schemas.openxmlformats.org/officeDocument/2006/relationships/hyperlink" Target="https://transparencia.finanzas.cdmx.gob.mx/repositorio/public/upload/repositorio/DGAyF/2025/scp/fracc_XVII/dominguez_octaviano_laura_2025_T3.xlsx" TargetMode="External"/><Relationship Id="rId68" Type="http://schemas.openxmlformats.org/officeDocument/2006/relationships/hyperlink" Target="https://transparencia.finanzas.cdmx.gob.mx/repositorio/public/upload/repositorio/DGAyF/2026/SCP/FRACC%20XVII/martinez_vega_irving_eliseo_2026_T1.xlsx" TargetMode="External"/><Relationship Id="rId84" Type="http://schemas.openxmlformats.org/officeDocument/2006/relationships/hyperlink" Target="https://transparencia.finanzas.cdmx.gob.mx/repositorio/public/upload/repositorio/DGAyF/2026/SCP/FRACC%20XVII/F17_2026_sanciones.pdf" TargetMode="External"/><Relationship Id="rId16" Type="http://schemas.openxmlformats.org/officeDocument/2006/relationships/hyperlink" Target="https://transparencia.finanzas.cdmx.gob.mx/repositorio/public/upload/repositorio/DGAyF/2025/scp/fracc_XVII/salomon_ruiz_sharon_astrid_2025_T4.xlsx" TargetMode="External"/><Relationship Id="rId11" Type="http://schemas.openxmlformats.org/officeDocument/2006/relationships/hyperlink" Target="https://transparencia.finanzas.cdmx.gob.mx/repositorio/public/upload/repositorio/DGAyF/2025/scp/fracc_XVII/gonzaga_carrillo_diana_itzel_2025_T4.xlsx" TargetMode="External"/><Relationship Id="rId32" Type="http://schemas.openxmlformats.org/officeDocument/2006/relationships/hyperlink" Target="https://transparencia.finanzas.cdmx.gob.mx/repositorio/public/upload/repositorio/DGAyF/2025/scp/fracc_XVII/estrella_heras_elizabeth_2025_T1.xlsx" TargetMode="External"/><Relationship Id="rId37" Type="http://schemas.openxmlformats.org/officeDocument/2006/relationships/hyperlink" Target="https://transparencia.finanzas.cdmx.gob.mx/repositorio/public/upload/repositorio/DGAyF/2024/scp/fracc_XVII/jardon_pelaez_ana_karen_2024_T4.xlsx" TargetMode="External"/><Relationship Id="rId53" Type="http://schemas.openxmlformats.org/officeDocument/2006/relationships/hyperlink" Target="https://transparencia.finanzas.cdmx.gob.mx/repositorio/public/upload/repositorio/DGAyF/2025/scp/fracc_XVII/tahuilan_anguiano_monica_2025_T1.xlsx" TargetMode="External"/><Relationship Id="rId58" Type="http://schemas.openxmlformats.org/officeDocument/2006/relationships/hyperlink" Target="https://transparencia.finanzas.cdmx.gob.mx/repositorio/public/upload/repositorio/DGAyF/2025/scp/fracc_XVII/lopez_hernandez_olivia_2025_T1.xlsx" TargetMode="External"/><Relationship Id="rId74" Type="http://schemas.openxmlformats.org/officeDocument/2006/relationships/hyperlink" Target="https://transparencia.finanzas.cdmx.gob.mx/repositorio/public/upload/repositorio/DGAyF/2026/SCP/FRACC%20XVII/F17_2026_curricular.pdf" TargetMode="External"/><Relationship Id="rId79" Type="http://schemas.openxmlformats.org/officeDocument/2006/relationships/hyperlink" Target="https://transparencia.finanzas.cdmx.gob.mx/repositorio/public/upload/repositorio/DGAyF/2026/SCP/FRACC%20XVII/F17_2026_curricular.pdf" TargetMode="External"/><Relationship Id="rId5" Type="http://schemas.openxmlformats.org/officeDocument/2006/relationships/hyperlink" Target="https://transparencia.finanzas.cdmx.gob.mx/repositorio/public/upload/repositorio/DGAyF/2026/SCP/FRACC%20XVII/vacante_2026.pdf" TargetMode="External"/><Relationship Id="rId61" Type="http://schemas.openxmlformats.org/officeDocument/2006/relationships/hyperlink" Target="https://transparencia.finanzas.cdmx.gob.mx/repositorio/public/upload/repositorio/DGAyF/2025/scp/fracc_XVII/arellanes_hernandez_silvino_2025_T3.xlsx" TargetMode="External"/><Relationship Id="rId82" Type="http://schemas.openxmlformats.org/officeDocument/2006/relationships/hyperlink" Target="https://transparencia.finanzas.cdmx.gob.mx/repositorio/public/upload/repositorio/DGAyF/2026/SCP/FRACC%20XVII/F17_2026_perfil.pdf" TargetMode="External"/><Relationship Id="rId19" Type="http://schemas.openxmlformats.org/officeDocument/2006/relationships/hyperlink" Target="http://transparencia.finanzas.cdmx.gob.mx/repositorio/public/upload/repositorio/DGAyF/2019/scp/fracc_XVII/navarro_diaz_mayra_yaneth_2020_1T.xlsx" TargetMode="External"/><Relationship Id="rId14" Type="http://schemas.openxmlformats.org/officeDocument/2006/relationships/hyperlink" Target="https://transparencia.finanzas.cdmx.gob.mx/repositorio/public/upload/repositorio/DGAyF/2025/scp/fracc_XVII/vivar_martinez_alejandra_2025_T2.xlsx" TargetMode="External"/><Relationship Id="rId22" Type="http://schemas.openxmlformats.org/officeDocument/2006/relationships/hyperlink" Target="https://transparencia.finanzas.cdmx.gob.mx/repositorio/public/upload/repositorio/DGAyF/2025/scp/fracc_XVII/galindo_fuentes_jose_de_jesus_2025_T3.xlsx" TargetMode="External"/><Relationship Id="rId27" Type="http://schemas.openxmlformats.org/officeDocument/2006/relationships/hyperlink" Target="http://transparencia.finanzas.cdmx.gob.mx/repositorio/public/upload/repositorio/DGAyF/2020/scp/fracc_XVII/ramirez_romero_rosa_maria_2020_1T.xlsx" TargetMode="External"/><Relationship Id="rId30" Type="http://schemas.openxmlformats.org/officeDocument/2006/relationships/hyperlink" Target="https://transparencia.finanzas.cdmx.gob.mx/repositorio/public/upload/repositorio/DGAyF/2024/scp/fracc_XVII/rivero_hernandez_sayra_2024_T4.xlsx" TargetMode="External"/><Relationship Id="rId35" Type="http://schemas.openxmlformats.org/officeDocument/2006/relationships/hyperlink" Target="https://transparencia.finanzas.cdmx.gob.mx/repositorio/public/upload/repositorio/DGAyF/2025/scp/fracc_XVII/ortega_olais_fernando_2025_T1.xlsx" TargetMode="External"/><Relationship Id="rId43" Type="http://schemas.openxmlformats.org/officeDocument/2006/relationships/hyperlink" Target="http://transparencia.finanzas.cdmx.gob.mx/repositorio/public/upload/repositorio/DGAyF/2019/scp/fracc_XVII/salazar_cruz_patricia.xlsx" TargetMode="External"/><Relationship Id="rId48" Type="http://schemas.openxmlformats.org/officeDocument/2006/relationships/hyperlink" Target="http://transparencia.finanzas.cdmx.gob.mx/repositorio/public/upload/repositorio/DGAyF/2019/scp/fracc_XVII/casillas_ruiz_jose_octavio.xlsx" TargetMode="External"/><Relationship Id="rId56" Type="http://schemas.openxmlformats.org/officeDocument/2006/relationships/hyperlink" Target="https://transparencia.finanzas.cdmx.gob.mx/repositorio/public/upload/repositorio/DGAyF/2025/scp/fracc_XVII/zamora_de_lucio_sonia_elvira_2025_T3.xlsx" TargetMode="External"/><Relationship Id="rId64" Type="http://schemas.openxmlformats.org/officeDocument/2006/relationships/hyperlink" Target="http://transparencia.finanzas.cdmx.gob.mx/repositorio/public/upload/repositorio/DGAyF/2019/scp/fracc_XVII/ortiz_bernal_luis_francisco.xlsx" TargetMode="External"/><Relationship Id="rId69" Type="http://schemas.openxmlformats.org/officeDocument/2006/relationships/hyperlink" Target="https://transparencia.finanzas.cdmx.gob.mx/repositorio/public/upload/repositorio/DGAyF/2025/scp/fracc_XVII/garcia_perez_gonzalo_valeriano_2025_T2.xlsx" TargetMode="External"/><Relationship Id="rId77" Type="http://schemas.openxmlformats.org/officeDocument/2006/relationships/hyperlink" Target="https://transparencia.finanzas.cdmx.gob.mx/repositorio/public/upload/repositorio/DGAyF/2026/SCP/FRACC%20XVII/F17_2026_curricular.pdf" TargetMode="External"/><Relationship Id="rId8" Type="http://schemas.openxmlformats.org/officeDocument/2006/relationships/hyperlink" Target="https://transparencia.finanzas.cdmx.gob.mx/repositorio/public/upload/repositorio/DGAyF/2026/SCP/FRACC%20XVII/vacante_2026.pdf" TargetMode="External"/><Relationship Id="rId51" Type="http://schemas.openxmlformats.org/officeDocument/2006/relationships/hyperlink" Target="https://transparencia.finanzas.cdmx.gob.mx/repositorio/public/upload/repositorio/DGAyF/2025/scp/fracc_XVII/monroy_zavala_leticia_2025_T1.xlsx" TargetMode="External"/><Relationship Id="rId72" Type="http://schemas.openxmlformats.org/officeDocument/2006/relationships/hyperlink" Target="https://transparencia.finanzas.cdmx.gob.mx/repositorio/public/upload/repositorio/DGAyF/2025/scp/fracc_XVII/tirado_uribe_martha_elena_2025_T1.xlsx" TargetMode="External"/><Relationship Id="rId80" Type="http://schemas.openxmlformats.org/officeDocument/2006/relationships/hyperlink" Target="https://transparencia.finanzas.cdmx.gob.mx/repositorio/public/upload/repositorio/DGAyF/2026/SCP/FRACC%20XVII/F17_2026_curricular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12" Type="http://schemas.openxmlformats.org/officeDocument/2006/relationships/hyperlink" Target="https://transparencia.finanzas.cdmx.gob.mx/repositorio/public/upload/repositorio/DGAyF/2024/scp/fracc_XVII/moron_arroyo_jorge_daniel_2024_T4.xlsx" TargetMode="External"/><Relationship Id="rId17" Type="http://schemas.openxmlformats.org/officeDocument/2006/relationships/hyperlink" Target="http://transparencia.finanzas.cdmx.gob.mx/repositorio/public/upload/repositorio/DGAyF/2021/scp/fracc_XVII/conde_acosta_omar_higinio_2021_T2.xlsx" TargetMode="External"/><Relationship Id="rId25" Type="http://schemas.openxmlformats.org/officeDocument/2006/relationships/hyperlink" Target="https://transparencia.finanzas.cdmx.gob.mx/repositorio/public/upload/repositorio/DGAyF/2025/scp/fracc_XVII/de_la_rosa_baca_raul_ernesto_2025_T3.xlsx" TargetMode="External"/><Relationship Id="rId33" Type="http://schemas.openxmlformats.org/officeDocument/2006/relationships/hyperlink" Target="https://transparencia.finanzas.cdmx.gob.mx/repositorio/public/upload/repositorio/DGAyF/2026/SCP/FRACC%20XVII/linares_torres_debora_ivonne_2026_T1.xlsx" TargetMode="External"/><Relationship Id="rId38" Type="http://schemas.openxmlformats.org/officeDocument/2006/relationships/hyperlink" Target="https://transparencia.finanzas.cdmx.gob.mx/repositorio/public/upload/repositorio/DGAyF/2025/scp/fracc_XVII/montes_arias_karla_susana_2025_T2.xlsx" TargetMode="External"/><Relationship Id="rId46" Type="http://schemas.openxmlformats.org/officeDocument/2006/relationships/hyperlink" Target="https://transparencia.finanzas.cdmx.gob.mx/repositorio/public/upload/repositorio/DGAyF/2025/scp/fracc_XVII/jeronimo_chavez_jose_francisco_2025_T2.xlsx" TargetMode="External"/><Relationship Id="rId59" Type="http://schemas.openxmlformats.org/officeDocument/2006/relationships/hyperlink" Target="https://transparencia.finanzas.cdmx.gob.mx/repositorio/public/upload/repositorio/DGAyF/2025/scp/fracc_XVII/tenorio_marin_leslie_guadalupe_2025_T1.xlsx" TargetMode="External"/><Relationship Id="rId67" Type="http://schemas.openxmlformats.org/officeDocument/2006/relationships/hyperlink" Target="http://transparencia.finanzas.cdmx.gob.mx/repositorio/public/upload/repositorio/DGAyF/2019/scp/fracc_XVII/aguilar_fonseca_jesus_javier.xlsx" TargetMode="External"/><Relationship Id="rId20" Type="http://schemas.openxmlformats.org/officeDocument/2006/relationships/hyperlink" Target="https://transparencia.finanzas.cdmx.gob.mx/repositorio/public/upload/repositorio/DGAyF/2023/scp/fracc_XVII/juarez_quintana_maria_guadalupe_ruth_2023_T2.xlsx" TargetMode="External"/><Relationship Id="rId41" Type="http://schemas.openxmlformats.org/officeDocument/2006/relationships/hyperlink" Target="https://transparencia.finanzas.cdmx.gob.mx/repositorio/public/upload/repositorio/DGAyF/2026/SCP/FRACC%20XVII/baltazar_ocampo_jose_alberto_2026_T1.xlsx" TargetMode="External"/><Relationship Id="rId54" Type="http://schemas.openxmlformats.org/officeDocument/2006/relationships/hyperlink" Target="https://transparencia.finanzas.cdmx.gob.mx/repositorio/public/upload/repositorio/DGAyF/2025/scp/fracc_XVII/rodriguez_mora_tania_leticia_2025_T1.xlsx" TargetMode="External"/><Relationship Id="rId62" Type="http://schemas.openxmlformats.org/officeDocument/2006/relationships/hyperlink" Target="https://transparencia.finanzas.cdmx.gob.mx/repositorio/public/upload/repositorio/DGAyF/2025/scp/fracc_XVII/sevilla_fonseca_filiberto_2025_T4.xlsx" TargetMode="External"/><Relationship Id="rId70" Type="http://schemas.openxmlformats.org/officeDocument/2006/relationships/hyperlink" Target="http://transparencia.finanzas.cdmx.gob.mx/repositorio/public/upload/repositorio/DGAyF/2019/scp/fracc_XVII/marquez_lopez_ulises.xlsx" TargetMode="External"/><Relationship Id="rId75" Type="http://schemas.openxmlformats.org/officeDocument/2006/relationships/hyperlink" Target="https://transparencia.finanzas.cdmx.gob.mx/repositorio/public/upload/repositorio/DGAyF/2026/SCP/FRACC%20XVII/F17_2026_curricular.pdf" TargetMode="External"/><Relationship Id="rId83" Type="http://schemas.openxmlformats.org/officeDocument/2006/relationships/hyperlink" Target="https://transparencia.finanzas.cdmx.gob.mx/repositorio/public/upload/repositorio/DGAyF/2026/SCP/FRACC%20XVII/F17_2026_sanciones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6/SCP/FRACC%20XVII/vacante_2026.pdf" TargetMode="External"/><Relationship Id="rId15" Type="http://schemas.openxmlformats.org/officeDocument/2006/relationships/hyperlink" Target="http://transparencia.finanzas.cdmx.gob.mx/repositorio/public/upload/repositorio/DGAyF/2019/scp/fracc_XVII/torres_olguin_maria_lilia.xlsx" TargetMode="External"/><Relationship Id="rId23" Type="http://schemas.openxmlformats.org/officeDocument/2006/relationships/hyperlink" Target="https://transparencia.finanzas.cdmx.gob.mx/repositorio/public/upload/repositorio/DGAyF/2025/scp/fracc_XVII/rios_avila_ana_laura_2025_T2.xlsx" TargetMode="External"/><Relationship Id="rId28" Type="http://schemas.openxmlformats.org/officeDocument/2006/relationships/hyperlink" Target="https://transparencia.finanzas.cdmx.gob.mx/repositorio/public/upload/repositorio/DGAyF/2023/scp/fracc_XVII/contreras_bueno_claudia_elizabeth_2023_T3.xlsx" TargetMode="External"/><Relationship Id="rId36" Type="http://schemas.openxmlformats.org/officeDocument/2006/relationships/hyperlink" Target="https://transparencia.finanzas.cdmx.gob.mx/repositorio/public/upload/repositorio/DGAyF/2025/scp/fracc_XVII/almaguer_ramirez_hector_jose_jacobo_2025_T1.xlsx" TargetMode="External"/><Relationship Id="rId49" Type="http://schemas.openxmlformats.org/officeDocument/2006/relationships/hyperlink" Target="https://transparencia.finanzas.cdmx.gob.mx/repositorio/public/upload/repositorio/DGAyF/2026/SCP/FRACC%20XVII/escobar_flores_luis_roman_2026_T1.xlsx" TargetMode="External"/><Relationship Id="rId57" Type="http://schemas.openxmlformats.org/officeDocument/2006/relationships/hyperlink" Target="https://transparencia.finanzas.cdmx.gob.mx/repositorio/public/upload/repositorio/DGAyF/2025/scp/fracc_XVII/yanez_moreno_heyra_montsserrat_2025_T3.xlsx" TargetMode="External"/><Relationship Id="rId10" Type="http://schemas.openxmlformats.org/officeDocument/2006/relationships/hyperlink" Target="https://transparencia.finanzas.cdmx.gob.mx/repositorio/public/upload/repositorio/DGAyF/2025/scp/fracc_XVII/reyes_murillo_sofia_2025_T4.xlsx" TargetMode="External"/><Relationship Id="rId31" Type="http://schemas.openxmlformats.org/officeDocument/2006/relationships/hyperlink" Target="https://transparencia.finanzas.cdmx.gob.mx/repositorio/public/upload/repositorio/DGAyF/2024/scp/fracc_XVII/bautista_carbajal_javier_2024_T4.xlsx" TargetMode="External"/><Relationship Id="rId44" Type="http://schemas.openxmlformats.org/officeDocument/2006/relationships/hyperlink" Target="https://transparencia.finanzas.cdmx.gob.mx/repositorio/public/upload/repositorio/DGAyF/2023/scp/fracc_XVII/mendoza_juarez_lorena_2023_T1.xlsx" TargetMode="External"/><Relationship Id="rId52" Type="http://schemas.openxmlformats.org/officeDocument/2006/relationships/hyperlink" Target="https://transparencia.finanzas.cdmx.gob.mx/repositorio/public/upload/repositorio/DGAyF/2025/scp/fracc_XVII/lopez_bravo_gabriela_2025_T1.xlsx" TargetMode="External"/><Relationship Id="rId60" Type="http://schemas.openxmlformats.org/officeDocument/2006/relationships/hyperlink" Target="https://transparencia.finanzas.cdmx.gob.mx/repositorio/public/upload/repositorio/DGAyF/2025/scp/fracc_XVII/zepeda_escobar_brenda_lizbeth_2025_T2.xlsx" TargetMode="External"/><Relationship Id="rId65" Type="http://schemas.openxmlformats.org/officeDocument/2006/relationships/hyperlink" Target="https://transparencia.finanzas.cdmx.gob.mx/repositorio/public/upload/repositorio/DGAyF/2025/scp/fracc_XVII/sanchez_olivera_herbert_cesar_2025_T1.xlsx" TargetMode="External"/><Relationship Id="rId73" Type="http://schemas.openxmlformats.org/officeDocument/2006/relationships/hyperlink" Target="https://transparencia.finanzas.cdmx.gob.mx/repositorio/public/upload/repositorio/DGAyF/2023/scp/fracc_XVII/arias_morales_andros_froylan_2023_T2.xlsx" TargetMode="External"/><Relationship Id="rId78" Type="http://schemas.openxmlformats.org/officeDocument/2006/relationships/hyperlink" Target="https://transparencia.finanzas.cdmx.gob.mx/repositorio/public/upload/repositorio/DGAyF/2026/SCP/FRACC%20XVII/F17_2026_curricular.pdf" TargetMode="External"/><Relationship Id="rId81" Type="http://schemas.openxmlformats.org/officeDocument/2006/relationships/hyperlink" Target="https://transparencia.finanzas.cdmx.gob.mx/repositorio/public/upload/repositorio/DGAyF/2026/SCP/FRACC%20XVII/F17_2026_perfil.pdf" TargetMode="External"/><Relationship Id="rId4" Type="http://schemas.openxmlformats.org/officeDocument/2006/relationships/hyperlink" Target="https://transparencia.finanzas.cdmx.gob.mx/repositorio/public/upload/repositorio/DGAyF/2026/SCP/FRACC%20XVII/vacante_2026.pdf" TargetMode="External"/><Relationship Id="rId9" Type="http://schemas.openxmlformats.org/officeDocument/2006/relationships/hyperlink" Target="https://transparencia.finanzas.cdmx.gob.mx/repositorio/public/upload/repositorio/DGAyF/2025/scp/fracc_XVII/rocha_ramos_guillermo_2025_T4.xlsx" TargetMode="External"/><Relationship Id="rId13" Type="http://schemas.openxmlformats.org/officeDocument/2006/relationships/hyperlink" Target="https://transparencia.finanzas.cdmx.gob.mx/repositorio/public/upload/repositorio/DGAyF/2025/scp/fracc_XVII/flores_sanchez_williams_oziel_2025_T2.xlsx" TargetMode="External"/><Relationship Id="rId18" Type="http://schemas.openxmlformats.org/officeDocument/2006/relationships/hyperlink" Target="http://transparencia.finanzas.cdmx.gob.mx/repositorio/public/upload/repositorio/DGAyF/2021/scp/fracc_XVII/jacinto_cazarez_ivan_2021_T3.xlsx" TargetMode="External"/><Relationship Id="rId39" Type="http://schemas.openxmlformats.org/officeDocument/2006/relationships/hyperlink" Target="https://transparencia.finanzas.cdmx.gob.mx/repositorio/public/upload/repositorio/DGAyF/2024/scp/fracc_XVII/jimenez_olin_jesus_2024_T4.xlsx" TargetMode="External"/><Relationship Id="rId34" Type="http://schemas.openxmlformats.org/officeDocument/2006/relationships/hyperlink" Target="https://transparencia.finanzas.cdmx.gob.mx/repositorio/public/upload/repositorio/DGAyF/2024/scp/fracc_XVII/sordo_serrano_alejandro_2024_T4.xlsx" TargetMode="External"/><Relationship Id="rId50" Type="http://schemas.openxmlformats.org/officeDocument/2006/relationships/hyperlink" Target="https://transparencia.finanzas.cdmx.gob.mx/repositorio/public/upload/repositorio/DGAyF/2025/scp/fracc_XVII/lara_lopez_irma_2025_T1.xlsx" TargetMode="External"/><Relationship Id="rId55" Type="http://schemas.openxmlformats.org/officeDocument/2006/relationships/hyperlink" Target="https://transparencia.finanzas.cdmx.gob.mx/repositorio/public/upload/repositorio/DGAyF/2025/scp/fracc_XVII/rodriguez_lopez_guillermo_2025_T3.xlsx" TargetMode="External"/><Relationship Id="rId76" Type="http://schemas.openxmlformats.org/officeDocument/2006/relationships/hyperlink" Target="https://transparencia.finanzas.cdmx.gob.mx/repositorio/public/upload/repositorio/DGAyF/2026/SCP/FRACC%20XVII/F17_2026_curricular.pdf" TargetMode="External"/><Relationship Id="rId7" Type="http://schemas.openxmlformats.org/officeDocument/2006/relationships/hyperlink" Target="https://transparencia.finanzas.cdmx.gob.mx/repositorio/public/upload/repositorio/DGAyF/2026/SCP/FRACC%20XVII/vacante_2026.pdf" TargetMode="External"/><Relationship Id="rId71" Type="http://schemas.openxmlformats.org/officeDocument/2006/relationships/hyperlink" Target="https://transparencia.finanzas.cdmx.gob.mx/repositorio/public/upload/repositorio/DGAyF/2025/scp/fracc_XVII/elorza_ruiz_jose_misael_2025_T1.xlsx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29" Type="http://schemas.openxmlformats.org/officeDocument/2006/relationships/hyperlink" Target="https://transparencia.finanzas.cdmx.gob.mx/repositorio/public/upload/repositorio/DGAyF/2025/scp/fracc_XVII/ocampo_hermosillo_alexa_carolina_2025_T3.xlsx" TargetMode="External"/><Relationship Id="rId24" Type="http://schemas.openxmlformats.org/officeDocument/2006/relationships/hyperlink" Target="https://transparencia.finanzas.cdmx.gob.mx/repositorio/public/upload/repositorio/DGAyF/2025/scp/fracc_XVII/granados_hernandez_david_2025_T3.xlsx" TargetMode="External"/><Relationship Id="rId40" Type="http://schemas.openxmlformats.org/officeDocument/2006/relationships/hyperlink" Target="https://transparencia.finanzas.cdmx.gob.mx/repositorio/public/upload/repositorio/DGAyF/2024/scp/fracc_XVII/saldana_sanchez_humberto_2024_T4.xlsx" TargetMode="External"/><Relationship Id="rId45" Type="http://schemas.openxmlformats.org/officeDocument/2006/relationships/hyperlink" Target="https://transparencia.finanzas.cdmx.gob.mx/repositorio/public/upload/repositorio/DGAyF/2024/scp/fracc_XVII/romero_teran_armando_2024_T2.xlsx" TargetMode="External"/><Relationship Id="rId66" Type="http://schemas.openxmlformats.org/officeDocument/2006/relationships/hyperlink" Target="https://transparencia.finanzas.cdmx.gob.mx/repositorio/public/upload/repositorio/DGAyF/2025/scp/fracc_XVII/gonzalez_molina_lizeth_2025_T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172</v>
      </c>
      <c r="G8" s="3" t="s">
        <v>173</v>
      </c>
      <c r="H8" s="3" t="s">
        <v>174</v>
      </c>
      <c r="I8" s="3" t="s">
        <v>56</v>
      </c>
      <c r="J8" s="3" t="s">
        <v>83</v>
      </c>
      <c r="K8" s="3" t="s">
        <v>64</v>
      </c>
      <c r="L8" s="3" t="s">
        <v>353</v>
      </c>
      <c r="M8" s="6" t="str">
        <f ca="1">HYPERLINK("#"&amp;CELL("direccion",Tabla_472796!A4),"1")</f>
        <v>1</v>
      </c>
      <c r="N8" s="6" t="s">
        <v>382</v>
      </c>
      <c r="O8" s="6" t="s">
        <v>744</v>
      </c>
      <c r="P8" t="s">
        <v>69</v>
      </c>
      <c r="Q8" s="6" t="s">
        <v>745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175</v>
      </c>
      <c r="G9" s="3" t="s">
        <v>176</v>
      </c>
      <c r="H9" s="3" t="s">
        <v>177</v>
      </c>
      <c r="I9" s="3" t="s">
        <v>57</v>
      </c>
      <c r="J9" s="3" t="s">
        <v>83</v>
      </c>
      <c r="K9" s="3" t="s">
        <v>58</v>
      </c>
      <c r="L9" s="3" t="s">
        <v>354</v>
      </c>
      <c r="M9" s="6" t="str">
        <f ca="1">HYPERLINK("#"&amp;CELL("direccion",Tabla_472796!A7),"2")</f>
        <v>2</v>
      </c>
      <c r="N9" s="6" t="s">
        <v>742</v>
      </c>
      <c r="O9" s="6" t="s">
        <v>744</v>
      </c>
      <c r="P9" s="3" t="s">
        <v>69</v>
      </c>
      <c r="Q9" s="6" t="s">
        <v>745</v>
      </c>
      <c r="R9" s="3" t="s">
        <v>81</v>
      </c>
      <c r="S9" s="4">
        <v>46112</v>
      </c>
      <c r="T9" s="5" t="s">
        <v>743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178</v>
      </c>
      <c r="G10" s="3" t="s">
        <v>179</v>
      </c>
      <c r="H10" s="3" t="s">
        <v>180</v>
      </c>
      <c r="I10" s="3" t="s">
        <v>57</v>
      </c>
      <c r="J10" s="3" t="s">
        <v>83</v>
      </c>
      <c r="K10" s="3" t="s">
        <v>61</v>
      </c>
      <c r="L10" s="3" t="s">
        <v>61</v>
      </c>
      <c r="M10" s="6" t="str">
        <f ca="1">HYPERLINK("#"&amp;CELL("direccion",Tabla_472796!A10),"3")</f>
        <v>3</v>
      </c>
      <c r="N10" s="6" t="s">
        <v>383</v>
      </c>
      <c r="O10" s="6" t="s">
        <v>744</v>
      </c>
      <c r="P10" s="3" t="s">
        <v>69</v>
      </c>
      <c r="Q10" s="6" t="s">
        <v>745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88</v>
      </c>
      <c r="E11" s="3" t="s">
        <v>89</v>
      </c>
      <c r="F11" s="3" t="s">
        <v>181</v>
      </c>
      <c r="G11" s="3" t="s">
        <v>182</v>
      </c>
      <c r="H11" s="3" t="s">
        <v>183</v>
      </c>
      <c r="I11" s="3" t="s">
        <v>57</v>
      </c>
      <c r="J11" s="3" t="s">
        <v>83</v>
      </c>
      <c r="K11" s="3" t="s">
        <v>61</v>
      </c>
      <c r="L11" s="3" t="s">
        <v>61</v>
      </c>
      <c r="M11" s="6" t="str">
        <f ca="1">HYPERLINK("#"&amp;CELL("direccion",Tabla_472796!A13),"4")</f>
        <v>4</v>
      </c>
      <c r="N11" s="6" t="s">
        <v>384</v>
      </c>
      <c r="O11" s="6" t="s">
        <v>744</v>
      </c>
      <c r="P11" s="3" t="s">
        <v>69</v>
      </c>
      <c r="Q11" s="6" t="s">
        <v>745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86</v>
      </c>
      <c r="E12" s="3" t="s">
        <v>90</v>
      </c>
      <c r="F12" s="3" t="s">
        <v>184</v>
      </c>
      <c r="G12" s="3" t="s">
        <v>185</v>
      </c>
      <c r="H12" s="3" t="s">
        <v>186</v>
      </c>
      <c r="I12" s="3" t="s">
        <v>57</v>
      </c>
      <c r="J12" s="3" t="s">
        <v>83</v>
      </c>
      <c r="K12" s="3" t="s">
        <v>58</v>
      </c>
      <c r="L12" s="3" t="s">
        <v>354</v>
      </c>
      <c r="M12" s="6" t="str">
        <f ca="1">HYPERLINK("#"&amp;CELL("direccion",Tabla_472796!A16),"5")</f>
        <v>5</v>
      </c>
      <c r="N12" s="6" t="s">
        <v>742</v>
      </c>
      <c r="O12" s="6" t="s">
        <v>744</v>
      </c>
      <c r="P12" s="3" t="s">
        <v>69</v>
      </c>
      <c r="Q12" s="6" t="s">
        <v>745</v>
      </c>
      <c r="R12" s="3" t="s">
        <v>81</v>
      </c>
      <c r="S12" s="4">
        <v>46112</v>
      </c>
      <c r="T12" s="5" t="s">
        <v>743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91</v>
      </c>
      <c r="E13" s="3" t="s">
        <v>92</v>
      </c>
      <c r="F13" s="3" t="s">
        <v>187</v>
      </c>
      <c r="G13" s="3" t="s">
        <v>188</v>
      </c>
      <c r="H13" s="3" t="s">
        <v>189</v>
      </c>
      <c r="I13" s="3" t="s">
        <v>56</v>
      </c>
      <c r="J13" s="3" t="s">
        <v>83</v>
      </c>
      <c r="K13" s="3" t="s">
        <v>64</v>
      </c>
      <c r="L13" s="3" t="s">
        <v>355</v>
      </c>
      <c r="M13" s="6" t="str">
        <f ca="1">HYPERLINK("#"&amp;CELL("direccion",Tabla_472796!A19),"6")</f>
        <v>6</v>
      </c>
      <c r="N13" s="6" t="s">
        <v>385</v>
      </c>
      <c r="O13" s="6" t="s">
        <v>744</v>
      </c>
      <c r="P13" s="3" t="s">
        <v>69</v>
      </c>
      <c r="Q13" s="6" t="s">
        <v>745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86</v>
      </c>
      <c r="E14" s="3" t="s">
        <v>93</v>
      </c>
      <c r="F14" s="3" t="s">
        <v>190</v>
      </c>
      <c r="G14" s="3" t="s">
        <v>191</v>
      </c>
      <c r="H14" s="3" t="s">
        <v>192</v>
      </c>
      <c r="I14" s="3" t="s">
        <v>56</v>
      </c>
      <c r="J14" s="3" t="s">
        <v>83</v>
      </c>
      <c r="K14" s="3" t="s">
        <v>63</v>
      </c>
      <c r="L14" s="3" t="s">
        <v>356</v>
      </c>
      <c r="M14" s="6" t="str">
        <f ca="1">HYPERLINK("#"&amp;CELL("direccion",Tabla_472796!A22),"7")</f>
        <v>7</v>
      </c>
      <c r="N14" s="6" t="s">
        <v>386</v>
      </c>
      <c r="O14" s="6" t="s">
        <v>744</v>
      </c>
      <c r="P14" s="3" t="s">
        <v>69</v>
      </c>
      <c r="Q14" s="6" t="s">
        <v>745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88</v>
      </c>
      <c r="E15" s="3" t="s">
        <v>94</v>
      </c>
      <c r="F15" s="3" t="s">
        <v>193</v>
      </c>
      <c r="G15" s="3" t="s">
        <v>194</v>
      </c>
      <c r="H15" s="3" t="s">
        <v>195</v>
      </c>
      <c r="I15" s="3" t="s">
        <v>57</v>
      </c>
      <c r="J15" s="3" t="s">
        <v>83</v>
      </c>
      <c r="K15" s="3" t="s">
        <v>64</v>
      </c>
      <c r="L15" s="3" t="s">
        <v>357</v>
      </c>
      <c r="M15" s="6" t="str">
        <f ca="1">HYPERLINK("#"&amp;CELL("direccion",Tabla_472796!A25),"8")</f>
        <v>8</v>
      </c>
      <c r="N15" s="6" t="s">
        <v>387</v>
      </c>
      <c r="O15" s="6" t="s">
        <v>744</v>
      </c>
      <c r="P15" s="3" t="s">
        <v>69</v>
      </c>
      <c r="Q15" s="6" t="s">
        <v>745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86</v>
      </c>
      <c r="E16" s="3" t="s">
        <v>95</v>
      </c>
      <c r="F16" s="3" t="s">
        <v>196</v>
      </c>
      <c r="G16" s="3" t="s">
        <v>197</v>
      </c>
      <c r="H16" s="3" t="s">
        <v>198</v>
      </c>
      <c r="I16" s="3" t="s">
        <v>57</v>
      </c>
      <c r="J16" s="3" t="s">
        <v>83</v>
      </c>
      <c r="K16" s="3" t="s">
        <v>63</v>
      </c>
      <c r="L16" s="3" t="s">
        <v>358</v>
      </c>
      <c r="M16" s="6" t="str">
        <f ca="1">HYPERLINK("#"&amp;CELL("direccion",Tabla_472796!A28),"9")</f>
        <v>9</v>
      </c>
      <c r="N16" s="6" t="s">
        <v>388</v>
      </c>
      <c r="O16" s="6" t="s">
        <v>744</v>
      </c>
      <c r="P16" s="3" t="s">
        <v>69</v>
      </c>
      <c r="Q16" s="6" t="s">
        <v>745</v>
      </c>
      <c r="R16" s="3" t="s">
        <v>81</v>
      </c>
      <c r="S16" s="4">
        <v>46112</v>
      </c>
    </row>
    <row r="17" spans="1:20" x14ac:dyDescent="0.25">
      <c r="A17" s="3">
        <v>2026</v>
      </c>
      <c r="B17" s="4">
        <v>46023</v>
      </c>
      <c r="C17" s="4">
        <v>46112</v>
      </c>
      <c r="D17" s="3" t="s">
        <v>88</v>
      </c>
      <c r="E17" s="3" t="s">
        <v>96</v>
      </c>
      <c r="F17" s="3" t="s">
        <v>199</v>
      </c>
      <c r="G17" s="3" t="s">
        <v>200</v>
      </c>
      <c r="H17" s="3" t="s">
        <v>201</v>
      </c>
      <c r="I17" s="3" t="s">
        <v>57</v>
      </c>
      <c r="J17" s="3" t="s">
        <v>83</v>
      </c>
      <c r="K17" s="3" t="s">
        <v>63</v>
      </c>
      <c r="L17" s="3" t="s">
        <v>359</v>
      </c>
      <c r="M17" s="6" t="str">
        <f ca="1">HYPERLINK("#"&amp;CELL("direccion",Tabla_472796!A31),"10")</f>
        <v>10</v>
      </c>
      <c r="N17" s="6" t="s">
        <v>389</v>
      </c>
      <c r="O17" s="6" t="s">
        <v>744</v>
      </c>
      <c r="P17" s="3" t="s">
        <v>69</v>
      </c>
      <c r="Q17" s="6" t="s">
        <v>745</v>
      </c>
      <c r="R17" s="3" t="s">
        <v>81</v>
      </c>
      <c r="S17" s="4">
        <v>46112</v>
      </c>
    </row>
    <row r="18" spans="1:20" x14ac:dyDescent="0.25">
      <c r="A18" s="3">
        <v>2026</v>
      </c>
      <c r="B18" s="4">
        <v>46023</v>
      </c>
      <c r="C18" s="4">
        <v>46112</v>
      </c>
      <c r="D18" s="3" t="s">
        <v>86</v>
      </c>
      <c r="E18" s="3" t="s">
        <v>97</v>
      </c>
      <c r="F18" s="3" t="s">
        <v>202</v>
      </c>
      <c r="G18" s="3" t="s">
        <v>203</v>
      </c>
      <c r="H18" s="3" t="s">
        <v>204</v>
      </c>
      <c r="I18" s="3" t="s">
        <v>56</v>
      </c>
      <c r="J18" s="3" t="s">
        <v>83</v>
      </c>
      <c r="K18" s="3" t="s">
        <v>63</v>
      </c>
      <c r="L18" s="3" t="s">
        <v>359</v>
      </c>
      <c r="M18" s="6" t="str">
        <f ca="1">HYPERLINK("#"&amp;CELL("direccion",Tabla_472796!A34),"11")</f>
        <v>11</v>
      </c>
      <c r="N18" s="6" t="s">
        <v>390</v>
      </c>
      <c r="O18" s="6" t="s">
        <v>744</v>
      </c>
      <c r="P18" s="3" t="s">
        <v>69</v>
      </c>
      <c r="Q18" s="6" t="s">
        <v>745</v>
      </c>
      <c r="R18" s="3" t="s">
        <v>81</v>
      </c>
      <c r="S18" s="4">
        <v>46112</v>
      </c>
    </row>
    <row r="19" spans="1:20" x14ac:dyDescent="0.25">
      <c r="A19" s="3">
        <v>2026</v>
      </c>
      <c r="B19" s="4">
        <v>46023</v>
      </c>
      <c r="C19" s="4">
        <v>46112</v>
      </c>
      <c r="D19" s="3" t="s">
        <v>88</v>
      </c>
      <c r="E19" s="3" t="s">
        <v>98</v>
      </c>
      <c r="F19" s="3" t="s">
        <v>205</v>
      </c>
      <c r="G19" s="3" t="s">
        <v>206</v>
      </c>
      <c r="H19" s="3" t="s">
        <v>207</v>
      </c>
      <c r="I19" s="3" t="s">
        <v>56</v>
      </c>
      <c r="J19" s="3" t="s">
        <v>83</v>
      </c>
      <c r="K19" s="3" t="s">
        <v>63</v>
      </c>
      <c r="L19" s="3" t="s">
        <v>359</v>
      </c>
      <c r="M19" s="6" t="str">
        <f ca="1">HYPERLINK("#"&amp;CELL("direccion",Tabla_472796!A37),"12")</f>
        <v>12</v>
      </c>
      <c r="N19" s="6" t="s">
        <v>391</v>
      </c>
      <c r="O19" s="6" t="s">
        <v>744</v>
      </c>
      <c r="P19" s="3" t="s">
        <v>69</v>
      </c>
      <c r="Q19" s="6" t="s">
        <v>745</v>
      </c>
      <c r="R19" s="3" t="s">
        <v>81</v>
      </c>
      <c r="S19" s="4">
        <v>46112</v>
      </c>
    </row>
    <row r="20" spans="1:20" x14ac:dyDescent="0.25">
      <c r="A20" s="3">
        <v>2026</v>
      </c>
      <c r="B20" s="4">
        <v>46023</v>
      </c>
      <c r="C20" s="4">
        <v>46112</v>
      </c>
      <c r="D20" s="3" t="s">
        <v>86</v>
      </c>
      <c r="E20" s="3" t="s">
        <v>99</v>
      </c>
      <c r="F20" s="3" t="s">
        <v>208</v>
      </c>
      <c r="G20" s="3" t="s">
        <v>209</v>
      </c>
      <c r="H20" s="3" t="s">
        <v>210</v>
      </c>
      <c r="I20" s="3" t="s">
        <v>57</v>
      </c>
      <c r="J20" s="3" t="s">
        <v>83</v>
      </c>
      <c r="K20" s="3" t="s">
        <v>61</v>
      </c>
      <c r="L20" s="3" t="s">
        <v>61</v>
      </c>
      <c r="M20" s="6" t="str">
        <f ca="1">HYPERLINK("#"&amp;CELL("direccion",Tabla_472796!A40),"13")</f>
        <v>13</v>
      </c>
      <c r="N20" s="6" t="s">
        <v>392</v>
      </c>
      <c r="O20" s="6" t="s">
        <v>744</v>
      </c>
      <c r="P20" s="3" t="s">
        <v>69</v>
      </c>
      <c r="Q20" s="6" t="s">
        <v>745</v>
      </c>
      <c r="R20" s="3" t="s">
        <v>81</v>
      </c>
      <c r="S20" s="4">
        <v>46112</v>
      </c>
    </row>
    <row r="21" spans="1:20" x14ac:dyDescent="0.25">
      <c r="A21" s="3">
        <v>2026</v>
      </c>
      <c r="B21" s="4">
        <v>46023</v>
      </c>
      <c r="C21" s="4">
        <v>46112</v>
      </c>
      <c r="D21" s="3" t="s">
        <v>100</v>
      </c>
      <c r="E21" s="3" t="s">
        <v>101</v>
      </c>
      <c r="F21" s="3" t="s">
        <v>211</v>
      </c>
      <c r="G21" s="3" t="s">
        <v>211</v>
      </c>
      <c r="H21" s="3" t="s">
        <v>211</v>
      </c>
      <c r="I21" s="3"/>
      <c r="J21" s="3" t="s">
        <v>83</v>
      </c>
      <c r="K21" s="3" t="s">
        <v>58</v>
      </c>
      <c r="L21" s="3" t="s">
        <v>360</v>
      </c>
      <c r="M21" s="6" t="str">
        <f ca="1">HYPERLINK("#"&amp;CELL("direccion",Tabla_472796!A43),"14")</f>
        <v>14</v>
      </c>
      <c r="N21" s="6" t="s">
        <v>393</v>
      </c>
      <c r="O21" s="6" t="s">
        <v>744</v>
      </c>
      <c r="P21" s="3" t="s">
        <v>69</v>
      </c>
      <c r="Q21" s="6" t="s">
        <v>745</v>
      </c>
      <c r="R21" s="3" t="s">
        <v>81</v>
      </c>
      <c r="S21" s="4">
        <v>46112</v>
      </c>
    </row>
    <row r="22" spans="1:20" x14ac:dyDescent="0.25">
      <c r="A22" s="3">
        <v>2026</v>
      </c>
      <c r="B22" s="4">
        <v>46023</v>
      </c>
      <c r="C22" s="4">
        <v>46112</v>
      </c>
      <c r="D22" s="3" t="s">
        <v>100</v>
      </c>
      <c r="E22" s="3" t="s">
        <v>102</v>
      </c>
      <c r="F22" s="3" t="s">
        <v>212</v>
      </c>
      <c r="G22" s="3" t="s">
        <v>213</v>
      </c>
      <c r="H22" s="3" t="s">
        <v>214</v>
      </c>
      <c r="I22" s="3" t="s">
        <v>57</v>
      </c>
      <c r="J22" s="3" t="s">
        <v>83</v>
      </c>
      <c r="K22" s="3" t="s">
        <v>58</v>
      </c>
      <c r="L22" s="3" t="s">
        <v>354</v>
      </c>
      <c r="M22" s="6" t="str">
        <f ca="1">HYPERLINK("#"&amp;CELL("direccion",Tabla_472796!A46),"15")</f>
        <v>15</v>
      </c>
      <c r="N22" s="6" t="s">
        <v>742</v>
      </c>
      <c r="O22" s="6" t="s">
        <v>744</v>
      </c>
      <c r="P22" s="3" t="s">
        <v>69</v>
      </c>
      <c r="Q22" s="6" t="s">
        <v>745</v>
      </c>
      <c r="R22" s="3" t="s">
        <v>81</v>
      </c>
      <c r="S22" s="4">
        <v>46112</v>
      </c>
      <c r="T22" s="5" t="s">
        <v>743</v>
      </c>
    </row>
    <row r="23" spans="1:20" x14ac:dyDescent="0.25">
      <c r="A23" s="3">
        <v>2026</v>
      </c>
      <c r="B23" s="4">
        <v>46023</v>
      </c>
      <c r="C23" s="4">
        <v>46112</v>
      </c>
      <c r="D23" s="3" t="s">
        <v>88</v>
      </c>
      <c r="E23" s="3" t="s">
        <v>103</v>
      </c>
      <c r="F23" s="3" t="s">
        <v>215</v>
      </c>
      <c r="G23" s="3" t="s">
        <v>216</v>
      </c>
      <c r="H23" s="3" t="s">
        <v>217</v>
      </c>
      <c r="I23" s="3" t="s">
        <v>57</v>
      </c>
      <c r="J23" s="3" t="s">
        <v>83</v>
      </c>
      <c r="K23" s="3" t="s">
        <v>63</v>
      </c>
      <c r="L23" s="3" t="s">
        <v>361</v>
      </c>
      <c r="M23" s="6" t="str">
        <f ca="1">HYPERLINK("#"&amp;CELL("direccion",Tabla_472796!A49),"16")</f>
        <v>16</v>
      </c>
      <c r="N23" s="6" t="s">
        <v>394</v>
      </c>
      <c r="O23" s="6" t="s">
        <v>744</v>
      </c>
      <c r="P23" s="3" t="s">
        <v>69</v>
      </c>
      <c r="Q23" s="6" t="s">
        <v>745</v>
      </c>
      <c r="R23" s="3" t="s">
        <v>81</v>
      </c>
      <c r="S23" s="4">
        <v>46112</v>
      </c>
    </row>
    <row r="24" spans="1:20" x14ac:dyDescent="0.25">
      <c r="A24" s="3">
        <v>2026</v>
      </c>
      <c r="B24" s="4">
        <v>46023</v>
      </c>
      <c r="C24" s="4">
        <v>46112</v>
      </c>
      <c r="D24" s="3" t="s">
        <v>104</v>
      </c>
      <c r="E24" s="3" t="s">
        <v>105</v>
      </c>
      <c r="F24" s="3" t="s">
        <v>218</v>
      </c>
      <c r="G24" s="3" t="s">
        <v>219</v>
      </c>
      <c r="H24" s="3" t="s">
        <v>220</v>
      </c>
      <c r="I24" s="3" t="s">
        <v>57</v>
      </c>
      <c r="J24" s="3" t="s">
        <v>83</v>
      </c>
      <c r="K24" s="3" t="s">
        <v>63</v>
      </c>
      <c r="L24" s="3" t="s">
        <v>359</v>
      </c>
      <c r="M24" s="6" t="str">
        <f ca="1">HYPERLINK("#"&amp;CELL("direccion",Tabla_472796!A52),"17")</f>
        <v>17</v>
      </c>
      <c r="N24" s="6" t="s">
        <v>395</v>
      </c>
      <c r="O24" s="6" t="s">
        <v>744</v>
      </c>
      <c r="P24" s="3" t="s">
        <v>69</v>
      </c>
      <c r="Q24" s="6" t="s">
        <v>745</v>
      </c>
      <c r="R24" s="3" t="s">
        <v>81</v>
      </c>
      <c r="S24" s="4">
        <v>46112</v>
      </c>
    </row>
    <row r="25" spans="1:20" x14ac:dyDescent="0.25">
      <c r="A25" s="3">
        <v>2026</v>
      </c>
      <c r="B25" s="4">
        <v>46023</v>
      </c>
      <c r="C25" s="4">
        <v>46112</v>
      </c>
      <c r="D25" s="3" t="s">
        <v>88</v>
      </c>
      <c r="E25" s="3" t="s">
        <v>106</v>
      </c>
      <c r="F25" s="3" t="s">
        <v>211</v>
      </c>
      <c r="G25" s="3" t="s">
        <v>211</v>
      </c>
      <c r="H25" s="3" t="s">
        <v>211</v>
      </c>
      <c r="I25" s="3"/>
      <c r="J25" s="3" t="s">
        <v>83</v>
      </c>
      <c r="K25" s="3" t="s">
        <v>58</v>
      </c>
      <c r="L25" s="3" t="s">
        <v>360</v>
      </c>
      <c r="M25" s="6" t="str">
        <f ca="1">HYPERLINK("#"&amp;CELL("direccion",Tabla_472796!A55),"18")</f>
        <v>18</v>
      </c>
      <c r="N25" s="6" t="s">
        <v>393</v>
      </c>
      <c r="O25" s="6" t="s">
        <v>744</v>
      </c>
      <c r="P25" s="3" t="s">
        <v>69</v>
      </c>
      <c r="Q25" s="6" t="s">
        <v>745</v>
      </c>
      <c r="R25" s="3" t="s">
        <v>81</v>
      </c>
      <c r="S25" s="4">
        <v>46112</v>
      </c>
    </row>
    <row r="26" spans="1:20" x14ac:dyDescent="0.25">
      <c r="A26" s="3">
        <v>2026</v>
      </c>
      <c r="B26" s="4">
        <v>46023</v>
      </c>
      <c r="C26" s="4">
        <v>46112</v>
      </c>
      <c r="D26" s="3" t="s">
        <v>88</v>
      </c>
      <c r="E26" s="3" t="s">
        <v>107</v>
      </c>
      <c r="F26" s="3" t="s">
        <v>221</v>
      </c>
      <c r="G26" s="3" t="s">
        <v>222</v>
      </c>
      <c r="H26" s="3" t="s">
        <v>223</v>
      </c>
      <c r="I26" s="3" t="s">
        <v>56</v>
      </c>
      <c r="J26" s="3" t="s">
        <v>83</v>
      </c>
      <c r="K26" s="3" t="s">
        <v>64</v>
      </c>
      <c r="L26" s="3" t="s">
        <v>362</v>
      </c>
      <c r="M26" s="6" t="str">
        <f ca="1">HYPERLINK("#"&amp;CELL("direccion",Tabla_472796!A58),"19")</f>
        <v>19</v>
      </c>
      <c r="N26" s="6" t="s">
        <v>396</v>
      </c>
      <c r="O26" s="6" t="s">
        <v>744</v>
      </c>
      <c r="P26" s="3" t="s">
        <v>69</v>
      </c>
      <c r="Q26" s="6" t="s">
        <v>745</v>
      </c>
      <c r="R26" s="3" t="s">
        <v>81</v>
      </c>
      <c r="S26" s="4">
        <v>46112</v>
      </c>
    </row>
    <row r="27" spans="1:20" x14ac:dyDescent="0.25">
      <c r="A27" s="3">
        <v>2026</v>
      </c>
      <c r="B27" s="4">
        <v>46023</v>
      </c>
      <c r="C27" s="4">
        <v>46112</v>
      </c>
      <c r="D27" s="3" t="s">
        <v>86</v>
      </c>
      <c r="E27" s="3" t="s">
        <v>108</v>
      </c>
      <c r="F27" s="3" t="s">
        <v>224</v>
      </c>
      <c r="G27" s="3" t="s">
        <v>225</v>
      </c>
      <c r="H27" s="3" t="s">
        <v>226</v>
      </c>
      <c r="I27" s="3" t="s">
        <v>57</v>
      </c>
      <c r="J27" s="3" t="s">
        <v>83</v>
      </c>
      <c r="K27" s="3" t="s">
        <v>63</v>
      </c>
      <c r="L27" s="3" t="s">
        <v>363</v>
      </c>
      <c r="M27" s="6" t="str">
        <f ca="1">HYPERLINK("#"&amp;CELL("direccion",Tabla_472796!A61),"20")</f>
        <v>20</v>
      </c>
      <c r="N27" s="6" t="s">
        <v>397</v>
      </c>
      <c r="O27" s="6" t="s">
        <v>744</v>
      </c>
      <c r="P27" s="3" t="s">
        <v>69</v>
      </c>
      <c r="Q27" s="6" t="s">
        <v>745</v>
      </c>
      <c r="R27" s="3" t="s">
        <v>81</v>
      </c>
      <c r="S27" s="4">
        <v>46112</v>
      </c>
    </row>
    <row r="28" spans="1:20" x14ac:dyDescent="0.25">
      <c r="A28" s="3">
        <v>2026</v>
      </c>
      <c r="B28" s="4">
        <v>46023</v>
      </c>
      <c r="C28" s="4">
        <v>46112</v>
      </c>
      <c r="D28" s="3" t="s">
        <v>86</v>
      </c>
      <c r="E28" s="3" t="s">
        <v>109</v>
      </c>
      <c r="F28" s="3" t="s">
        <v>227</v>
      </c>
      <c r="G28" s="3" t="s">
        <v>228</v>
      </c>
      <c r="H28" s="3" t="s">
        <v>229</v>
      </c>
      <c r="I28" s="3" t="s">
        <v>56</v>
      </c>
      <c r="J28" s="3" t="s">
        <v>83</v>
      </c>
      <c r="K28" s="3" t="s">
        <v>63</v>
      </c>
      <c r="L28" s="3" t="s">
        <v>364</v>
      </c>
      <c r="M28" s="6" t="str">
        <f ca="1">HYPERLINK("#"&amp;CELL("direccion",Tabla_472796!A64),"21")</f>
        <v>21</v>
      </c>
      <c r="N28" s="6" t="s">
        <v>398</v>
      </c>
      <c r="O28" s="6" t="s">
        <v>744</v>
      </c>
      <c r="P28" s="3" t="s">
        <v>69</v>
      </c>
      <c r="Q28" s="6" t="s">
        <v>745</v>
      </c>
      <c r="R28" s="3" t="s">
        <v>81</v>
      </c>
      <c r="S28" s="4">
        <v>46112</v>
      </c>
    </row>
    <row r="29" spans="1:20" x14ac:dyDescent="0.25">
      <c r="A29" s="3">
        <v>2026</v>
      </c>
      <c r="B29" s="4">
        <v>46023</v>
      </c>
      <c r="C29" s="4">
        <v>46112</v>
      </c>
      <c r="D29" s="3" t="s">
        <v>88</v>
      </c>
      <c r="E29" s="3" t="s">
        <v>110</v>
      </c>
      <c r="F29" s="3" t="s">
        <v>230</v>
      </c>
      <c r="G29" s="3" t="s">
        <v>231</v>
      </c>
      <c r="H29" s="3" t="s">
        <v>232</v>
      </c>
      <c r="I29" s="3" t="s">
        <v>56</v>
      </c>
      <c r="J29" s="3" t="s">
        <v>83</v>
      </c>
      <c r="K29" s="3" t="s">
        <v>63</v>
      </c>
      <c r="L29" s="3" t="s">
        <v>363</v>
      </c>
      <c r="M29" s="6" t="str">
        <f ca="1">HYPERLINK("#"&amp;CELL("direccion",Tabla_472796!A67),"22")</f>
        <v>22</v>
      </c>
      <c r="N29" s="6" t="s">
        <v>399</v>
      </c>
      <c r="O29" s="6" t="s">
        <v>744</v>
      </c>
      <c r="P29" s="3" t="s">
        <v>69</v>
      </c>
      <c r="Q29" s="6" t="s">
        <v>745</v>
      </c>
      <c r="R29" s="3" t="s">
        <v>81</v>
      </c>
      <c r="S29" s="4">
        <v>46112</v>
      </c>
    </row>
    <row r="30" spans="1:20" x14ac:dyDescent="0.25">
      <c r="A30" s="3">
        <v>2026</v>
      </c>
      <c r="B30" s="4">
        <v>46023</v>
      </c>
      <c r="C30" s="4">
        <v>46112</v>
      </c>
      <c r="D30" s="3" t="s">
        <v>91</v>
      </c>
      <c r="E30" s="3" t="s">
        <v>111</v>
      </c>
      <c r="F30" s="3" t="s">
        <v>233</v>
      </c>
      <c r="G30" s="3" t="s">
        <v>234</v>
      </c>
      <c r="H30" s="3" t="s">
        <v>235</v>
      </c>
      <c r="I30" s="3" t="s">
        <v>57</v>
      </c>
      <c r="J30" s="3" t="s">
        <v>83</v>
      </c>
      <c r="K30" s="3" t="s">
        <v>63</v>
      </c>
      <c r="L30" s="3" t="s">
        <v>359</v>
      </c>
      <c r="M30" s="6" t="str">
        <f ca="1">HYPERLINK("#"&amp;CELL("direccion",Tabla_472796!A70),"23")</f>
        <v>23</v>
      </c>
      <c r="N30" s="6" t="s">
        <v>400</v>
      </c>
      <c r="O30" s="6" t="s">
        <v>744</v>
      </c>
      <c r="P30" s="3" t="s">
        <v>69</v>
      </c>
      <c r="Q30" s="6" t="s">
        <v>745</v>
      </c>
      <c r="R30" s="3" t="s">
        <v>81</v>
      </c>
      <c r="S30" s="4">
        <v>46112</v>
      </c>
    </row>
    <row r="31" spans="1:20" x14ac:dyDescent="0.25">
      <c r="A31" s="3">
        <v>2026</v>
      </c>
      <c r="B31" s="4">
        <v>46023</v>
      </c>
      <c r="C31" s="4">
        <v>46112</v>
      </c>
      <c r="D31" s="3" t="s">
        <v>112</v>
      </c>
      <c r="E31" s="3" t="s">
        <v>113</v>
      </c>
      <c r="F31" s="3" t="s">
        <v>211</v>
      </c>
      <c r="G31" s="3" t="s">
        <v>211</v>
      </c>
      <c r="H31" s="3" t="s">
        <v>211</v>
      </c>
      <c r="I31" s="3"/>
      <c r="J31" s="3" t="s">
        <v>83</v>
      </c>
      <c r="K31" s="3" t="s">
        <v>58</v>
      </c>
      <c r="L31" s="3" t="s">
        <v>360</v>
      </c>
      <c r="M31" s="6" t="str">
        <f ca="1">HYPERLINK("#"&amp;CELL("direccion",Tabla_472796!A73),"24")</f>
        <v>24</v>
      </c>
      <c r="N31" s="6" t="s">
        <v>393</v>
      </c>
      <c r="O31" s="6" t="s">
        <v>744</v>
      </c>
      <c r="P31" s="3" t="s">
        <v>69</v>
      </c>
      <c r="Q31" s="6" t="s">
        <v>745</v>
      </c>
      <c r="R31" s="3" t="s">
        <v>81</v>
      </c>
      <c r="S31" s="4">
        <v>46112</v>
      </c>
    </row>
    <row r="32" spans="1:20" x14ac:dyDescent="0.25">
      <c r="A32" s="3">
        <v>2026</v>
      </c>
      <c r="B32" s="4">
        <v>46023</v>
      </c>
      <c r="C32" s="4">
        <v>46112</v>
      </c>
      <c r="D32" s="3" t="s">
        <v>86</v>
      </c>
      <c r="E32" s="3" t="s">
        <v>114</v>
      </c>
      <c r="F32" s="3" t="s">
        <v>236</v>
      </c>
      <c r="G32" s="3" t="s">
        <v>237</v>
      </c>
      <c r="H32" s="3" t="s">
        <v>238</v>
      </c>
      <c r="I32" s="3" t="s">
        <v>57</v>
      </c>
      <c r="J32" s="3" t="s">
        <v>83</v>
      </c>
      <c r="K32" s="3" t="s">
        <v>63</v>
      </c>
      <c r="L32" s="3" t="s">
        <v>359</v>
      </c>
      <c r="M32" s="6" t="str">
        <f ca="1">HYPERLINK("#"&amp;CELL("direccion",Tabla_472796!A76),"25")</f>
        <v>25</v>
      </c>
      <c r="N32" s="6" t="s">
        <v>401</v>
      </c>
      <c r="O32" s="6" t="s">
        <v>744</v>
      </c>
      <c r="P32" s="3" t="s">
        <v>69</v>
      </c>
      <c r="Q32" s="6" t="s">
        <v>745</v>
      </c>
      <c r="R32" s="3" t="s">
        <v>81</v>
      </c>
      <c r="S32" s="4">
        <v>46112</v>
      </c>
    </row>
    <row r="33" spans="1:20" x14ac:dyDescent="0.25">
      <c r="A33" s="3">
        <v>2026</v>
      </c>
      <c r="B33" s="4">
        <v>46023</v>
      </c>
      <c r="C33" s="4">
        <v>46112</v>
      </c>
      <c r="D33" s="3" t="s">
        <v>86</v>
      </c>
      <c r="E33" s="3" t="s">
        <v>115</v>
      </c>
      <c r="F33" s="3" t="s">
        <v>239</v>
      </c>
      <c r="G33" s="3" t="s">
        <v>240</v>
      </c>
      <c r="H33" s="3" t="s">
        <v>241</v>
      </c>
      <c r="I33" s="3" t="s">
        <v>57</v>
      </c>
      <c r="J33" s="3" t="s">
        <v>83</v>
      </c>
      <c r="K33" s="3" t="s">
        <v>63</v>
      </c>
      <c r="L33" s="3" t="s">
        <v>359</v>
      </c>
      <c r="M33" s="6" t="str">
        <f ca="1">HYPERLINK("#"&amp;CELL("direccion",Tabla_472796!A79),"26")</f>
        <v>26</v>
      </c>
      <c r="N33" s="6" t="s">
        <v>402</v>
      </c>
      <c r="O33" s="6" t="s">
        <v>744</v>
      </c>
      <c r="P33" s="3" t="s">
        <v>69</v>
      </c>
      <c r="Q33" s="6" t="s">
        <v>745</v>
      </c>
      <c r="R33" s="3" t="s">
        <v>81</v>
      </c>
      <c r="S33" s="4">
        <v>46112</v>
      </c>
    </row>
    <row r="34" spans="1:20" x14ac:dyDescent="0.25">
      <c r="A34" s="3">
        <v>2026</v>
      </c>
      <c r="B34" s="4">
        <v>46023</v>
      </c>
      <c r="C34" s="4">
        <v>46112</v>
      </c>
      <c r="D34" s="3" t="s">
        <v>112</v>
      </c>
      <c r="E34" s="3" t="s">
        <v>116</v>
      </c>
      <c r="F34" s="3" t="s">
        <v>211</v>
      </c>
      <c r="G34" s="3" t="s">
        <v>211</v>
      </c>
      <c r="H34" s="3" t="s">
        <v>211</v>
      </c>
      <c r="I34" s="3"/>
      <c r="J34" s="3" t="s">
        <v>83</v>
      </c>
      <c r="K34" s="3" t="s">
        <v>58</v>
      </c>
      <c r="L34" s="3" t="s">
        <v>360</v>
      </c>
      <c r="M34" s="6" t="str">
        <f ca="1">HYPERLINK("#"&amp;CELL("direccion",Tabla_472796!A82),"27")</f>
        <v>27</v>
      </c>
      <c r="N34" s="6" t="s">
        <v>393</v>
      </c>
      <c r="O34" s="6" t="s">
        <v>744</v>
      </c>
      <c r="P34" s="3" t="s">
        <v>69</v>
      </c>
      <c r="Q34" s="6" t="s">
        <v>745</v>
      </c>
      <c r="R34" s="3" t="s">
        <v>81</v>
      </c>
      <c r="S34" s="4">
        <v>46112</v>
      </c>
    </row>
    <row r="35" spans="1:20" x14ac:dyDescent="0.25">
      <c r="A35" s="3">
        <v>2026</v>
      </c>
      <c r="B35" s="4">
        <v>46023</v>
      </c>
      <c r="C35" s="4">
        <v>46112</v>
      </c>
      <c r="D35" s="3" t="s">
        <v>86</v>
      </c>
      <c r="E35" s="3" t="s">
        <v>117</v>
      </c>
      <c r="F35" s="3" t="s">
        <v>242</v>
      </c>
      <c r="G35" s="3" t="s">
        <v>243</v>
      </c>
      <c r="H35" s="3" t="s">
        <v>244</v>
      </c>
      <c r="I35" s="3" t="s">
        <v>57</v>
      </c>
      <c r="J35" s="3" t="s">
        <v>83</v>
      </c>
      <c r="K35" s="3" t="s">
        <v>63</v>
      </c>
      <c r="L35" s="3" t="s">
        <v>359</v>
      </c>
      <c r="M35" s="6" t="str">
        <f ca="1">HYPERLINK("#"&amp;CELL("direccion",Tabla_472796!A85),"28")</f>
        <v>28</v>
      </c>
      <c r="N35" s="6" t="s">
        <v>403</v>
      </c>
      <c r="O35" s="6" t="s">
        <v>744</v>
      </c>
      <c r="P35" s="3" t="s">
        <v>69</v>
      </c>
      <c r="Q35" s="6" t="s">
        <v>745</v>
      </c>
      <c r="R35" s="3" t="s">
        <v>81</v>
      </c>
      <c r="S35" s="4">
        <v>46112</v>
      </c>
    </row>
    <row r="36" spans="1:20" x14ac:dyDescent="0.25">
      <c r="A36" s="3">
        <v>2026</v>
      </c>
      <c r="B36" s="4">
        <v>46023</v>
      </c>
      <c r="C36" s="4">
        <v>46112</v>
      </c>
      <c r="D36" s="3" t="s">
        <v>86</v>
      </c>
      <c r="E36" s="3" t="s">
        <v>118</v>
      </c>
      <c r="F36" s="3" t="s">
        <v>245</v>
      </c>
      <c r="G36" s="3" t="s">
        <v>246</v>
      </c>
      <c r="H36" s="3" t="s">
        <v>229</v>
      </c>
      <c r="I36" s="3" t="s">
        <v>57</v>
      </c>
      <c r="J36" s="3" t="s">
        <v>83</v>
      </c>
      <c r="K36" s="3" t="s">
        <v>63</v>
      </c>
      <c r="L36" s="3" t="s">
        <v>359</v>
      </c>
      <c r="M36" s="6" t="str">
        <f ca="1">HYPERLINK("#"&amp;CELL("direccion",Tabla_472796!A88),"29")</f>
        <v>29</v>
      </c>
      <c r="N36" s="6" t="s">
        <v>404</v>
      </c>
      <c r="O36" s="6" t="s">
        <v>744</v>
      </c>
      <c r="P36" s="3" t="s">
        <v>69</v>
      </c>
      <c r="Q36" s="6" t="s">
        <v>745</v>
      </c>
      <c r="R36" s="3" t="s">
        <v>81</v>
      </c>
      <c r="S36" s="4">
        <v>46112</v>
      </c>
    </row>
    <row r="37" spans="1:20" x14ac:dyDescent="0.25">
      <c r="A37" s="3">
        <v>2026</v>
      </c>
      <c r="B37" s="4">
        <v>46023</v>
      </c>
      <c r="C37" s="4">
        <v>46112</v>
      </c>
      <c r="D37" s="3" t="s">
        <v>86</v>
      </c>
      <c r="E37" s="3" t="s">
        <v>119</v>
      </c>
      <c r="F37" s="3" t="s">
        <v>247</v>
      </c>
      <c r="G37" s="3" t="s">
        <v>248</v>
      </c>
      <c r="H37" s="3" t="s">
        <v>249</v>
      </c>
      <c r="I37" s="3" t="s">
        <v>57</v>
      </c>
      <c r="J37" s="3" t="s">
        <v>83</v>
      </c>
      <c r="K37" s="3" t="s">
        <v>58</v>
      </c>
      <c r="L37" s="3" t="s">
        <v>354</v>
      </c>
      <c r="M37" s="6" t="str">
        <f ca="1">HYPERLINK("#"&amp;CELL("direccion",Tabla_472796!A91),"30")</f>
        <v>30</v>
      </c>
      <c r="N37" s="6" t="s">
        <v>742</v>
      </c>
      <c r="O37" s="6" t="s">
        <v>744</v>
      </c>
      <c r="P37" s="3" t="s">
        <v>69</v>
      </c>
      <c r="Q37" s="6" t="s">
        <v>745</v>
      </c>
      <c r="R37" s="3" t="s">
        <v>81</v>
      </c>
      <c r="S37" s="4">
        <v>46112</v>
      </c>
      <c r="T37" s="5" t="s">
        <v>743</v>
      </c>
    </row>
    <row r="38" spans="1:20" x14ac:dyDescent="0.25">
      <c r="A38" s="3">
        <v>2026</v>
      </c>
      <c r="B38" s="4">
        <v>46023</v>
      </c>
      <c r="C38" s="4">
        <v>46112</v>
      </c>
      <c r="D38" s="3" t="s">
        <v>112</v>
      </c>
      <c r="E38" s="3" t="s">
        <v>120</v>
      </c>
      <c r="F38" s="3" t="s">
        <v>250</v>
      </c>
      <c r="G38" s="3" t="s">
        <v>251</v>
      </c>
      <c r="H38" s="3" t="s">
        <v>252</v>
      </c>
      <c r="I38" s="3" t="s">
        <v>56</v>
      </c>
      <c r="J38" s="3" t="s">
        <v>83</v>
      </c>
      <c r="K38" s="3" t="s">
        <v>62</v>
      </c>
      <c r="L38" s="3" t="s">
        <v>365</v>
      </c>
      <c r="M38" s="6" t="str">
        <f ca="1">HYPERLINK("#"&amp;CELL("direccion",Tabla_472796!A94),"31")</f>
        <v>31</v>
      </c>
      <c r="N38" s="6" t="s">
        <v>405</v>
      </c>
      <c r="O38" s="6" t="s">
        <v>744</v>
      </c>
      <c r="P38" s="3" t="s">
        <v>69</v>
      </c>
      <c r="Q38" s="6" t="s">
        <v>745</v>
      </c>
      <c r="R38" s="3" t="s">
        <v>81</v>
      </c>
      <c r="S38" s="4">
        <v>46112</v>
      </c>
    </row>
    <row r="39" spans="1:20" x14ac:dyDescent="0.25">
      <c r="A39" s="3">
        <v>2026</v>
      </c>
      <c r="B39" s="4">
        <v>46023</v>
      </c>
      <c r="C39" s="4">
        <v>46112</v>
      </c>
      <c r="D39" s="3" t="s">
        <v>86</v>
      </c>
      <c r="E39" s="3" t="s">
        <v>121</v>
      </c>
      <c r="F39" s="3" t="s">
        <v>253</v>
      </c>
      <c r="G39" s="3" t="s">
        <v>254</v>
      </c>
      <c r="H39" s="3" t="s">
        <v>255</v>
      </c>
      <c r="I39" s="3" t="s">
        <v>57</v>
      </c>
      <c r="J39" s="3" t="s">
        <v>83</v>
      </c>
      <c r="K39" s="3" t="s">
        <v>63</v>
      </c>
      <c r="L39" s="3" t="s">
        <v>366</v>
      </c>
      <c r="M39" s="6" t="str">
        <f ca="1">HYPERLINK("#"&amp;CELL("direccion",Tabla_472796!A97),"32")</f>
        <v>32</v>
      </c>
      <c r="N39" s="6" t="s">
        <v>406</v>
      </c>
      <c r="O39" s="6" t="s">
        <v>744</v>
      </c>
      <c r="P39" s="3" t="s">
        <v>69</v>
      </c>
      <c r="Q39" s="6" t="s">
        <v>745</v>
      </c>
      <c r="R39" s="3" t="s">
        <v>81</v>
      </c>
      <c r="S39" s="4">
        <v>46112</v>
      </c>
    </row>
    <row r="40" spans="1:20" x14ac:dyDescent="0.25">
      <c r="A40" s="3">
        <v>2026</v>
      </c>
      <c r="B40" s="4">
        <v>46023</v>
      </c>
      <c r="C40" s="4">
        <v>46112</v>
      </c>
      <c r="D40" s="3" t="s">
        <v>86</v>
      </c>
      <c r="E40" s="3" t="s">
        <v>122</v>
      </c>
      <c r="F40" s="3" t="s">
        <v>256</v>
      </c>
      <c r="G40" s="3" t="s">
        <v>257</v>
      </c>
      <c r="H40" s="3" t="s">
        <v>197</v>
      </c>
      <c r="I40" s="3" t="s">
        <v>57</v>
      </c>
      <c r="J40" s="3" t="s">
        <v>83</v>
      </c>
      <c r="K40" s="3" t="s">
        <v>63</v>
      </c>
      <c r="L40" s="3" t="s">
        <v>359</v>
      </c>
      <c r="M40" s="6" t="str">
        <f ca="1">HYPERLINK("#"&amp;CELL("direccion",Tabla_472796!A100),"33")</f>
        <v>33</v>
      </c>
      <c r="N40" s="6" t="s">
        <v>407</v>
      </c>
      <c r="O40" s="6" t="s">
        <v>744</v>
      </c>
      <c r="P40" s="3" t="s">
        <v>69</v>
      </c>
      <c r="Q40" s="6" t="s">
        <v>745</v>
      </c>
      <c r="R40" s="3" t="s">
        <v>81</v>
      </c>
      <c r="S40" s="4">
        <v>46112</v>
      </c>
    </row>
    <row r="41" spans="1:20" x14ac:dyDescent="0.25">
      <c r="A41" s="3">
        <v>2026</v>
      </c>
      <c r="B41" s="4">
        <v>46023</v>
      </c>
      <c r="C41" s="4">
        <v>46112</v>
      </c>
      <c r="D41" s="3" t="s">
        <v>91</v>
      </c>
      <c r="E41" s="3" t="s">
        <v>123</v>
      </c>
      <c r="F41" s="3" t="s">
        <v>258</v>
      </c>
      <c r="G41" s="3" t="s">
        <v>259</v>
      </c>
      <c r="H41" s="3" t="s">
        <v>260</v>
      </c>
      <c r="I41" s="3" t="s">
        <v>56</v>
      </c>
      <c r="J41" s="3" t="s">
        <v>83</v>
      </c>
      <c r="K41" s="3" t="s">
        <v>63</v>
      </c>
      <c r="L41" s="3" t="s">
        <v>359</v>
      </c>
      <c r="M41" s="6" t="str">
        <f ca="1">HYPERLINK("#"&amp;CELL("direccion",Tabla_472796!A103),"34")</f>
        <v>34</v>
      </c>
      <c r="N41" s="6" t="s">
        <v>408</v>
      </c>
      <c r="O41" s="6" t="s">
        <v>744</v>
      </c>
      <c r="P41" s="3" t="s">
        <v>69</v>
      </c>
      <c r="Q41" s="6" t="s">
        <v>745</v>
      </c>
      <c r="R41" s="3" t="s">
        <v>81</v>
      </c>
      <c r="S41" s="4">
        <v>46112</v>
      </c>
    </row>
    <row r="42" spans="1:20" x14ac:dyDescent="0.25">
      <c r="A42" s="3">
        <v>2026</v>
      </c>
      <c r="B42" s="4">
        <v>46023</v>
      </c>
      <c r="C42" s="4">
        <v>46112</v>
      </c>
      <c r="D42" s="3" t="s">
        <v>88</v>
      </c>
      <c r="E42" s="3" t="s">
        <v>124</v>
      </c>
      <c r="F42" s="3" t="s">
        <v>261</v>
      </c>
      <c r="G42" s="3" t="s">
        <v>262</v>
      </c>
      <c r="H42" s="3" t="s">
        <v>263</v>
      </c>
      <c r="I42" s="3" t="s">
        <v>56</v>
      </c>
      <c r="J42" s="3" t="s">
        <v>83</v>
      </c>
      <c r="K42" s="3" t="s">
        <v>64</v>
      </c>
      <c r="L42" s="3" t="s">
        <v>364</v>
      </c>
      <c r="M42" s="6" t="str">
        <f ca="1">HYPERLINK("#"&amp;CELL("direccion",Tabla_472796!A106),"35")</f>
        <v>35</v>
      </c>
      <c r="N42" s="6" t="s">
        <v>409</v>
      </c>
      <c r="O42" s="6" t="s">
        <v>744</v>
      </c>
      <c r="P42" s="3" t="s">
        <v>69</v>
      </c>
      <c r="Q42" s="6" t="s">
        <v>745</v>
      </c>
      <c r="R42" s="3" t="s">
        <v>81</v>
      </c>
      <c r="S42" s="4">
        <v>46112</v>
      </c>
    </row>
    <row r="43" spans="1:20" x14ac:dyDescent="0.25">
      <c r="A43" s="3">
        <v>2026</v>
      </c>
      <c r="B43" s="4">
        <v>46023</v>
      </c>
      <c r="C43" s="4">
        <v>46112</v>
      </c>
      <c r="D43" s="3" t="s">
        <v>86</v>
      </c>
      <c r="E43" s="3" t="s">
        <v>125</v>
      </c>
      <c r="F43" s="3" t="s">
        <v>211</v>
      </c>
      <c r="G43" s="3" t="s">
        <v>211</v>
      </c>
      <c r="H43" s="3" t="s">
        <v>211</v>
      </c>
      <c r="I43" s="3"/>
      <c r="J43" s="3" t="s">
        <v>83</v>
      </c>
      <c r="K43" s="3" t="s">
        <v>58</v>
      </c>
      <c r="L43" s="3" t="s">
        <v>360</v>
      </c>
      <c r="M43" s="6" t="str">
        <f ca="1">HYPERLINK("#"&amp;CELL("direccion",Tabla_472796!A109),"36")</f>
        <v>36</v>
      </c>
      <c r="N43" s="6" t="s">
        <v>393</v>
      </c>
      <c r="O43" s="6" t="s">
        <v>744</v>
      </c>
      <c r="P43" s="3" t="s">
        <v>69</v>
      </c>
      <c r="Q43" s="6" t="s">
        <v>745</v>
      </c>
      <c r="R43" s="3" t="s">
        <v>81</v>
      </c>
      <c r="S43" s="4">
        <v>46112</v>
      </c>
    </row>
    <row r="44" spans="1:20" x14ac:dyDescent="0.25">
      <c r="A44" s="3">
        <v>2026</v>
      </c>
      <c r="B44" s="4">
        <v>46023</v>
      </c>
      <c r="C44" s="4">
        <v>46112</v>
      </c>
      <c r="D44" s="3" t="s">
        <v>88</v>
      </c>
      <c r="E44" s="3" t="s">
        <v>126</v>
      </c>
      <c r="F44" s="3" t="s">
        <v>264</v>
      </c>
      <c r="G44" s="3" t="s">
        <v>265</v>
      </c>
      <c r="H44" s="3" t="s">
        <v>237</v>
      </c>
      <c r="I44" s="3" t="s">
        <v>56</v>
      </c>
      <c r="J44" s="3" t="s">
        <v>83</v>
      </c>
      <c r="K44" s="3" t="s">
        <v>61</v>
      </c>
      <c r="L44" s="3" t="s">
        <v>61</v>
      </c>
      <c r="M44" s="6" t="str">
        <f ca="1">HYPERLINK("#"&amp;CELL("direccion",Tabla_472796!A112),"37")</f>
        <v>37</v>
      </c>
      <c r="N44" s="6" t="s">
        <v>410</v>
      </c>
      <c r="O44" s="6" t="s">
        <v>744</v>
      </c>
      <c r="P44" s="3" t="s">
        <v>69</v>
      </c>
      <c r="Q44" s="6" t="s">
        <v>745</v>
      </c>
      <c r="R44" s="3" t="s">
        <v>81</v>
      </c>
      <c r="S44" s="4">
        <v>46112</v>
      </c>
    </row>
    <row r="45" spans="1:20" x14ac:dyDescent="0.25">
      <c r="A45" s="3">
        <v>2026</v>
      </c>
      <c r="B45" s="4">
        <v>46023</v>
      </c>
      <c r="C45" s="4">
        <v>46112</v>
      </c>
      <c r="D45" s="3" t="s">
        <v>86</v>
      </c>
      <c r="E45" s="3" t="s">
        <v>127</v>
      </c>
      <c r="F45" s="3" t="s">
        <v>266</v>
      </c>
      <c r="G45" s="3" t="s">
        <v>267</v>
      </c>
      <c r="H45" s="3" t="s">
        <v>268</v>
      </c>
      <c r="I45" s="3" t="s">
        <v>57</v>
      </c>
      <c r="J45" s="3" t="s">
        <v>83</v>
      </c>
      <c r="K45" s="3" t="s">
        <v>63</v>
      </c>
      <c r="L45" s="3" t="s">
        <v>367</v>
      </c>
      <c r="M45" s="6" t="str">
        <f ca="1">HYPERLINK("#"&amp;CELL("direccion",Tabla_472796!A115),"38")</f>
        <v>38</v>
      </c>
      <c r="N45" s="6" t="s">
        <v>411</v>
      </c>
      <c r="O45" s="6" t="s">
        <v>744</v>
      </c>
      <c r="P45" s="3" t="s">
        <v>69</v>
      </c>
      <c r="Q45" s="6" t="s">
        <v>745</v>
      </c>
      <c r="R45" s="3" t="s">
        <v>81</v>
      </c>
      <c r="S45" s="4">
        <v>46112</v>
      </c>
    </row>
    <row r="46" spans="1:20" x14ac:dyDescent="0.25">
      <c r="A46" s="3">
        <v>2026</v>
      </c>
      <c r="B46" s="4">
        <v>46023</v>
      </c>
      <c r="C46" s="4">
        <v>46112</v>
      </c>
      <c r="D46" s="3" t="s">
        <v>86</v>
      </c>
      <c r="E46" s="3" t="s">
        <v>128</v>
      </c>
      <c r="F46" s="3" t="s">
        <v>269</v>
      </c>
      <c r="G46" s="3" t="s">
        <v>270</v>
      </c>
      <c r="H46" s="3" t="s">
        <v>271</v>
      </c>
      <c r="I46" s="3" t="s">
        <v>57</v>
      </c>
      <c r="J46" s="3" t="s">
        <v>83</v>
      </c>
      <c r="K46" s="3" t="s">
        <v>63</v>
      </c>
      <c r="L46" s="3" t="s">
        <v>359</v>
      </c>
      <c r="M46" s="6" t="str">
        <f ca="1">HYPERLINK("#"&amp;CELL("direccion",Tabla_472796!A118),"39")</f>
        <v>39</v>
      </c>
      <c r="N46" s="6" t="s">
        <v>412</v>
      </c>
      <c r="O46" s="6" t="s">
        <v>744</v>
      </c>
      <c r="P46" s="3" t="s">
        <v>69</v>
      </c>
      <c r="Q46" s="6" t="s">
        <v>745</v>
      </c>
      <c r="R46" s="3" t="s">
        <v>81</v>
      </c>
      <c r="S46" s="4">
        <v>46112</v>
      </c>
    </row>
    <row r="47" spans="1:20" x14ac:dyDescent="0.25">
      <c r="A47" s="3">
        <v>2026</v>
      </c>
      <c r="B47" s="4">
        <v>46023</v>
      </c>
      <c r="C47" s="4">
        <v>46112</v>
      </c>
      <c r="D47" s="3" t="s">
        <v>100</v>
      </c>
      <c r="E47" s="3" t="s">
        <v>129</v>
      </c>
      <c r="F47" s="3" t="s">
        <v>211</v>
      </c>
      <c r="G47" s="3" t="s">
        <v>211</v>
      </c>
      <c r="H47" s="3" t="s">
        <v>211</v>
      </c>
      <c r="I47" s="3"/>
      <c r="J47" s="3" t="s">
        <v>83</v>
      </c>
      <c r="K47" s="3" t="s">
        <v>58</v>
      </c>
      <c r="L47" s="3" t="s">
        <v>360</v>
      </c>
      <c r="M47" s="6" t="str">
        <f ca="1">HYPERLINK("#"&amp;CELL("direccion",Tabla_472796!A121),"40")</f>
        <v>40</v>
      </c>
      <c r="N47" s="6" t="s">
        <v>393</v>
      </c>
      <c r="O47" s="6" t="s">
        <v>744</v>
      </c>
      <c r="P47" s="3" t="s">
        <v>69</v>
      </c>
      <c r="Q47" s="6" t="s">
        <v>745</v>
      </c>
      <c r="R47" s="3" t="s">
        <v>81</v>
      </c>
      <c r="S47" s="4">
        <v>46112</v>
      </c>
    </row>
    <row r="48" spans="1:20" x14ac:dyDescent="0.25">
      <c r="A48" s="3">
        <v>2026</v>
      </c>
      <c r="B48" s="4">
        <v>46023</v>
      </c>
      <c r="C48" s="4">
        <v>46112</v>
      </c>
      <c r="D48" s="3" t="s">
        <v>91</v>
      </c>
      <c r="E48" s="3" t="s">
        <v>130</v>
      </c>
      <c r="F48" s="3" t="s">
        <v>272</v>
      </c>
      <c r="G48" s="3" t="s">
        <v>273</v>
      </c>
      <c r="H48" s="3" t="s">
        <v>274</v>
      </c>
      <c r="I48" s="3" t="s">
        <v>56</v>
      </c>
      <c r="J48" s="3" t="s">
        <v>83</v>
      </c>
      <c r="K48" s="3" t="s">
        <v>63</v>
      </c>
      <c r="L48" s="3" t="s">
        <v>368</v>
      </c>
      <c r="M48" s="6" t="str">
        <f ca="1">HYPERLINK("#"&amp;CELL("direccion",Tabla_472796!A124),"41")</f>
        <v>41</v>
      </c>
      <c r="N48" s="6" t="s">
        <v>413</v>
      </c>
      <c r="O48" s="6" t="s">
        <v>744</v>
      </c>
      <c r="P48" s="3" t="s">
        <v>69</v>
      </c>
      <c r="Q48" s="6" t="s">
        <v>745</v>
      </c>
      <c r="R48" s="3" t="s">
        <v>81</v>
      </c>
      <c r="S48" s="4">
        <v>46112</v>
      </c>
    </row>
    <row r="49" spans="1:20" x14ac:dyDescent="0.25">
      <c r="A49" s="3">
        <v>2026</v>
      </c>
      <c r="B49" s="4">
        <v>46023</v>
      </c>
      <c r="C49" s="4">
        <v>46112</v>
      </c>
      <c r="D49" s="3" t="s">
        <v>112</v>
      </c>
      <c r="E49" s="3" t="s">
        <v>131</v>
      </c>
      <c r="F49" s="3" t="s">
        <v>275</v>
      </c>
      <c r="G49" s="3" t="s">
        <v>248</v>
      </c>
      <c r="H49" s="3" t="s">
        <v>192</v>
      </c>
      <c r="I49" s="3" t="s">
        <v>56</v>
      </c>
      <c r="J49" s="3" t="s">
        <v>83</v>
      </c>
      <c r="K49" s="3" t="s">
        <v>62</v>
      </c>
      <c r="L49" s="3" t="s">
        <v>369</v>
      </c>
      <c r="M49" s="6" t="str">
        <f ca="1">HYPERLINK("#"&amp;CELL("direccion",Tabla_472796!A127),"42")</f>
        <v>42</v>
      </c>
      <c r="N49" s="6" t="s">
        <v>414</v>
      </c>
      <c r="O49" s="6" t="s">
        <v>744</v>
      </c>
      <c r="P49" s="3" t="s">
        <v>69</v>
      </c>
      <c r="Q49" s="6" t="s">
        <v>745</v>
      </c>
      <c r="R49" s="3" t="s">
        <v>81</v>
      </c>
      <c r="S49" s="4">
        <v>46112</v>
      </c>
    </row>
    <row r="50" spans="1:20" x14ac:dyDescent="0.25">
      <c r="A50" s="3">
        <v>2026</v>
      </c>
      <c r="B50" s="4">
        <v>46023</v>
      </c>
      <c r="C50" s="4">
        <v>46112</v>
      </c>
      <c r="D50" s="3" t="s">
        <v>86</v>
      </c>
      <c r="E50" s="3" t="s">
        <v>132</v>
      </c>
      <c r="F50" s="3" t="s">
        <v>276</v>
      </c>
      <c r="G50" s="3" t="s">
        <v>277</v>
      </c>
      <c r="H50" s="3" t="s">
        <v>243</v>
      </c>
      <c r="I50" s="3" t="s">
        <v>56</v>
      </c>
      <c r="J50" s="3" t="s">
        <v>83</v>
      </c>
      <c r="K50" s="3" t="s">
        <v>61</v>
      </c>
      <c r="L50" s="3" t="s">
        <v>61</v>
      </c>
      <c r="M50" s="6" t="str">
        <f ca="1">HYPERLINK("#"&amp;CELL("direccion",Tabla_472796!A130),"43")</f>
        <v>43</v>
      </c>
      <c r="N50" s="6" t="s">
        <v>415</v>
      </c>
      <c r="O50" s="6" t="s">
        <v>744</v>
      </c>
      <c r="P50" s="3" t="s">
        <v>69</v>
      </c>
      <c r="Q50" s="6" t="s">
        <v>745</v>
      </c>
      <c r="R50" s="3" t="s">
        <v>81</v>
      </c>
      <c r="S50" s="4">
        <v>46112</v>
      </c>
    </row>
    <row r="51" spans="1:20" x14ac:dyDescent="0.25">
      <c r="A51" s="3">
        <v>2026</v>
      </c>
      <c r="B51" s="4">
        <v>46023</v>
      </c>
      <c r="C51" s="4">
        <v>46112</v>
      </c>
      <c r="D51" s="3" t="s">
        <v>86</v>
      </c>
      <c r="E51" s="3" t="s">
        <v>133</v>
      </c>
      <c r="F51" s="3" t="s">
        <v>278</v>
      </c>
      <c r="G51" s="3" t="s">
        <v>191</v>
      </c>
      <c r="H51" s="3" t="s">
        <v>279</v>
      </c>
      <c r="I51" s="3" t="s">
        <v>56</v>
      </c>
      <c r="J51" s="3" t="s">
        <v>83</v>
      </c>
      <c r="K51" s="3" t="s">
        <v>63</v>
      </c>
      <c r="L51" s="3" t="s">
        <v>359</v>
      </c>
      <c r="M51" s="6" t="str">
        <f ca="1">HYPERLINK("#"&amp;CELL("direccion",Tabla_472796!A133),"44")</f>
        <v>44</v>
      </c>
      <c r="N51" s="6" t="s">
        <v>416</v>
      </c>
      <c r="O51" s="6" t="s">
        <v>744</v>
      </c>
      <c r="P51" s="3" t="s">
        <v>69</v>
      </c>
      <c r="Q51" s="6" t="s">
        <v>745</v>
      </c>
      <c r="R51" s="3" t="s">
        <v>81</v>
      </c>
      <c r="S51" s="4">
        <v>46112</v>
      </c>
    </row>
    <row r="52" spans="1:20" x14ac:dyDescent="0.25">
      <c r="A52" s="3">
        <v>2026</v>
      </c>
      <c r="B52" s="4">
        <v>46023</v>
      </c>
      <c r="C52" s="4">
        <v>46112</v>
      </c>
      <c r="D52" s="3" t="s">
        <v>112</v>
      </c>
      <c r="E52" s="3" t="s">
        <v>134</v>
      </c>
      <c r="F52" s="3" t="s">
        <v>280</v>
      </c>
      <c r="G52" s="3" t="s">
        <v>220</v>
      </c>
      <c r="H52" s="3" t="s">
        <v>281</v>
      </c>
      <c r="I52" s="3" t="s">
        <v>57</v>
      </c>
      <c r="J52" s="3" t="s">
        <v>83</v>
      </c>
      <c r="K52" s="3" t="s">
        <v>63</v>
      </c>
      <c r="L52" s="3" t="s">
        <v>359</v>
      </c>
      <c r="M52" s="6" t="str">
        <f ca="1">HYPERLINK("#"&amp;CELL("direccion",Tabla_472796!A136),"45")</f>
        <v>45</v>
      </c>
      <c r="N52" s="6" t="s">
        <v>417</v>
      </c>
      <c r="O52" s="6" t="s">
        <v>744</v>
      </c>
      <c r="P52" s="3" t="s">
        <v>69</v>
      </c>
      <c r="Q52" s="6" t="s">
        <v>745</v>
      </c>
      <c r="R52" s="3" t="s">
        <v>81</v>
      </c>
      <c r="S52" s="4">
        <v>46112</v>
      </c>
    </row>
    <row r="53" spans="1:20" x14ac:dyDescent="0.25">
      <c r="A53" s="3">
        <v>2026</v>
      </c>
      <c r="B53" s="4">
        <v>46023</v>
      </c>
      <c r="C53" s="4">
        <v>46112</v>
      </c>
      <c r="D53" s="3" t="s">
        <v>86</v>
      </c>
      <c r="E53" s="3" t="s">
        <v>135</v>
      </c>
      <c r="F53" s="3" t="s">
        <v>282</v>
      </c>
      <c r="G53" s="3" t="s">
        <v>279</v>
      </c>
      <c r="H53" s="3" t="s">
        <v>216</v>
      </c>
      <c r="I53" s="3" t="s">
        <v>57</v>
      </c>
      <c r="J53" s="3" t="s">
        <v>83</v>
      </c>
      <c r="K53" s="3" t="s">
        <v>63</v>
      </c>
      <c r="L53" s="3" t="s">
        <v>370</v>
      </c>
      <c r="M53" s="6" t="str">
        <f ca="1">HYPERLINK("#"&amp;CELL("direccion",Tabla_472796!A139),"46")</f>
        <v>46</v>
      </c>
      <c r="N53" s="6" t="s">
        <v>418</v>
      </c>
      <c r="O53" s="6" t="s">
        <v>744</v>
      </c>
      <c r="P53" s="3" t="s">
        <v>69</v>
      </c>
      <c r="Q53" s="6" t="s">
        <v>745</v>
      </c>
      <c r="R53" s="3" t="s">
        <v>81</v>
      </c>
      <c r="S53" s="4">
        <v>46112</v>
      </c>
    </row>
    <row r="54" spans="1:20" x14ac:dyDescent="0.25">
      <c r="A54" s="3">
        <v>2026</v>
      </c>
      <c r="B54" s="4">
        <v>46023</v>
      </c>
      <c r="C54" s="4">
        <v>46112</v>
      </c>
      <c r="D54" s="3" t="s">
        <v>86</v>
      </c>
      <c r="E54" s="3" t="s">
        <v>136</v>
      </c>
      <c r="F54" s="3" t="s">
        <v>283</v>
      </c>
      <c r="G54" s="3" t="s">
        <v>238</v>
      </c>
      <c r="H54" s="3" t="s">
        <v>284</v>
      </c>
      <c r="I54" s="3" t="s">
        <v>56</v>
      </c>
      <c r="J54" s="3" t="s">
        <v>83</v>
      </c>
      <c r="K54" s="3" t="s">
        <v>62</v>
      </c>
      <c r="L54" s="3" t="s">
        <v>371</v>
      </c>
      <c r="M54" s="6" t="str">
        <f ca="1">HYPERLINK("#"&amp;CELL("direccion",Tabla_472796!A142),"47")</f>
        <v>47</v>
      </c>
      <c r="N54" s="6" t="s">
        <v>419</v>
      </c>
      <c r="O54" s="6" t="s">
        <v>744</v>
      </c>
      <c r="P54" s="3" t="s">
        <v>69</v>
      </c>
      <c r="Q54" s="6" t="s">
        <v>745</v>
      </c>
      <c r="R54" s="3" t="s">
        <v>81</v>
      </c>
      <c r="S54" s="4">
        <v>46112</v>
      </c>
    </row>
    <row r="55" spans="1:20" x14ac:dyDescent="0.25">
      <c r="A55" s="3">
        <v>2026</v>
      </c>
      <c r="B55" s="4">
        <v>46023</v>
      </c>
      <c r="C55" s="4">
        <v>46112</v>
      </c>
      <c r="D55" s="3" t="s">
        <v>112</v>
      </c>
      <c r="E55" s="3" t="s">
        <v>137</v>
      </c>
      <c r="F55" s="3" t="s">
        <v>285</v>
      </c>
      <c r="G55" s="3" t="s">
        <v>286</v>
      </c>
      <c r="H55" s="3" t="s">
        <v>287</v>
      </c>
      <c r="I55" s="3" t="s">
        <v>56</v>
      </c>
      <c r="J55" s="3" t="s">
        <v>83</v>
      </c>
      <c r="K55" s="3" t="s">
        <v>63</v>
      </c>
      <c r="L55" s="3" t="s">
        <v>359</v>
      </c>
      <c r="M55" s="6" t="str">
        <f ca="1">HYPERLINK("#"&amp;CELL("direccion",Tabla_472796!A145),"48")</f>
        <v>48</v>
      </c>
      <c r="N55" s="6" t="s">
        <v>420</v>
      </c>
      <c r="O55" s="6" t="s">
        <v>744</v>
      </c>
      <c r="P55" s="3" t="s">
        <v>69</v>
      </c>
      <c r="Q55" s="6" t="s">
        <v>745</v>
      </c>
      <c r="R55" s="3" t="s">
        <v>81</v>
      </c>
      <c r="S55" s="4">
        <v>46112</v>
      </c>
    </row>
    <row r="56" spans="1:20" x14ac:dyDescent="0.25">
      <c r="A56" s="3">
        <v>2026</v>
      </c>
      <c r="B56" s="4">
        <v>46023</v>
      </c>
      <c r="C56" s="4">
        <v>46112</v>
      </c>
      <c r="D56" s="3" t="s">
        <v>86</v>
      </c>
      <c r="E56" s="3" t="s">
        <v>138</v>
      </c>
      <c r="F56" s="3" t="s">
        <v>172</v>
      </c>
      <c r="G56" s="3" t="s">
        <v>288</v>
      </c>
      <c r="H56" s="3" t="s">
        <v>289</v>
      </c>
      <c r="I56" s="3" t="s">
        <v>56</v>
      </c>
      <c r="J56" s="3" t="s">
        <v>83</v>
      </c>
      <c r="K56" s="3" t="s">
        <v>63</v>
      </c>
      <c r="L56" s="3" t="s">
        <v>369</v>
      </c>
      <c r="M56" s="6" t="str">
        <f ca="1">HYPERLINK("#"&amp;CELL("direccion",Tabla_472796!A148),"49")</f>
        <v>49</v>
      </c>
      <c r="N56" s="6" t="s">
        <v>421</v>
      </c>
      <c r="O56" s="6" t="s">
        <v>744</v>
      </c>
      <c r="P56" s="3" t="s">
        <v>69</v>
      </c>
      <c r="Q56" s="6" t="s">
        <v>745</v>
      </c>
      <c r="R56" s="3" t="s">
        <v>81</v>
      </c>
      <c r="S56" s="4">
        <v>46112</v>
      </c>
    </row>
    <row r="57" spans="1:20" x14ac:dyDescent="0.25">
      <c r="A57" s="3">
        <v>2026</v>
      </c>
      <c r="B57" s="4">
        <v>46023</v>
      </c>
      <c r="C57" s="4">
        <v>46112</v>
      </c>
      <c r="D57" s="3" t="s">
        <v>86</v>
      </c>
      <c r="E57" s="3" t="s">
        <v>139</v>
      </c>
      <c r="F57" s="3" t="s">
        <v>290</v>
      </c>
      <c r="G57" s="3" t="s">
        <v>291</v>
      </c>
      <c r="H57" s="3" t="s">
        <v>201</v>
      </c>
      <c r="I57" s="3" t="s">
        <v>56</v>
      </c>
      <c r="J57" s="3" t="s">
        <v>83</v>
      </c>
      <c r="K57" s="3" t="s">
        <v>61</v>
      </c>
      <c r="L57" s="3" t="s">
        <v>61</v>
      </c>
      <c r="M57" s="6" t="str">
        <f ca="1">HYPERLINK("#"&amp;CELL("direccion",Tabla_472796!A151),"50")</f>
        <v>50</v>
      </c>
      <c r="N57" s="6" t="s">
        <v>422</v>
      </c>
      <c r="O57" s="6" t="s">
        <v>744</v>
      </c>
      <c r="P57" s="3" t="s">
        <v>69</v>
      </c>
      <c r="Q57" s="6" t="s">
        <v>745</v>
      </c>
      <c r="R57" s="3" t="s">
        <v>81</v>
      </c>
      <c r="S57" s="4">
        <v>46112</v>
      </c>
    </row>
    <row r="58" spans="1:20" x14ac:dyDescent="0.25">
      <c r="A58" s="3">
        <v>2026</v>
      </c>
      <c r="B58" s="4">
        <v>46023</v>
      </c>
      <c r="C58" s="4">
        <v>46112</v>
      </c>
      <c r="D58" s="3" t="s">
        <v>88</v>
      </c>
      <c r="E58" s="3" t="s">
        <v>140</v>
      </c>
      <c r="F58" s="3" t="s">
        <v>292</v>
      </c>
      <c r="G58" s="3" t="s">
        <v>293</v>
      </c>
      <c r="H58" s="3" t="s">
        <v>294</v>
      </c>
      <c r="I58" s="3" t="s">
        <v>57</v>
      </c>
      <c r="J58" s="3" t="s">
        <v>83</v>
      </c>
      <c r="K58" s="3" t="s">
        <v>58</v>
      </c>
      <c r="L58" s="3" t="s">
        <v>354</v>
      </c>
      <c r="M58" s="6" t="str">
        <f ca="1">HYPERLINK("#"&amp;CELL("direccion",Tabla_472796!A154),"51")</f>
        <v>51</v>
      </c>
      <c r="N58" s="6" t="s">
        <v>742</v>
      </c>
      <c r="O58" s="6" t="s">
        <v>744</v>
      </c>
      <c r="P58" s="3" t="s">
        <v>69</v>
      </c>
      <c r="Q58" s="6" t="s">
        <v>745</v>
      </c>
      <c r="R58" s="3" t="s">
        <v>81</v>
      </c>
      <c r="S58" s="4">
        <v>46112</v>
      </c>
      <c r="T58" s="5" t="s">
        <v>743</v>
      </c>
    </row>
    <row r="59" spans="1:20" x14ac:dyDescent="0.25">
      <c r="A59" s="3">
        <v>2026</v>
      </c>
      <c r="B59" s="4">
        <v>46023</v>
      </c>
      <c r="C59" s="4">
        <v>46112</v>
      </c>
      <c r="D59" s="3" t="s">
        <v>86</v>
      </c>
      <c r="E59" s="3" t="s">
        <v>141</v>
      </c>
      <c r="F59" s="3" t="s">
        <v>211</v>
      </c>
      <c r="G59" s="3" t="s">
        <v>211</v>
      </c>
      <c r="H59" s="3" t="s">
        <v>211</v>
      </c>
      <c r="I59" s="3"/>
      <c r="J59" s="3" t="s">
        <v>83</v>
      </c>
      <c r="K59" s="3" t="s">
        <v>58</v>
      </c>
      <c r="L59" s="3" t="s">
        <v>360</v>
      </c>
      <c r="M59" s="6" t="str">
        <f ca="1">HYPERLINK("#"&amp;CELL("direccion",Tabla_472796!A157),"52")</f>
        <v>52</v>
      </c>
      <c r="N59" s="6" t="s">
        <v>393</v>
      </c>
      <c r="O59" s="6" t="s">
        <v>744</v>
      </c>
      <c r="P59" s="3" t="s">
        <v>69</v>
      </c>
      <c r="Q59" s="6" t="s">
        <v>745</v>
      </c>
      <c r="R59" s="3" t="s">
        <v>81</v>
      </c>
      <c r="S59" s="4">
        <v>46112</v>
      </c>
    </row>
    <row r="60" spans="1:20" x14ac:dyDescent="0.25">
      <c r="A60" s="3">
        <v>2026</v>
      </c>
      <c r="B60" s="4">
        <v>46023</v>
      </c>
      <c r="C60" s="4">
        <v>46112</v>
      </c>
      <c r="D60" s="3" t="s">
        <v>86</v>
      </c>
      <c r="E60" s="3" t="s">
        <v>142</v>
      </c>
      <c r="F60" s="3" t="s">
        <v>295</v>
      </c>
      <c r="G60" s="3" t="s">
        <v>296</v>
      </c>
      <c r="H60" s="3" t="s">
        <v>191</v>
      </c>
      <c r="I60" s="3" t="s">
        <v>56</v>
      </c>
      <c r="J60" s="3" t="s">
        <v>83</v>
      </c>
      <c r="K60" s="3" t="s">
        <v>63</v>
      </c>
      <c r="L60" s="3" t="s">
        <v>372</v>
      </c>
      <c r="M60" s="6" t="str">
        <f ca="1">HYPERLINK("#"&amp;CELL("direccion",Tabla_472796!A160),"53")</f>
        <v>53</v>
      </c>
      <c r="N60" s="6" t="s">
        <v>423</v>
      </c>
      <c r="O60" s="6" t="s">
        <v>744</v>
      </c>
      <c r="P60" s="3" t="s">
        <v>69</v>
      </c>
      <c r="Q60" s="6" t="s">
        <v>745</v>
      </c>
      <c r="R60" s="3" t="s">
        <v>81</v>
      </c>
      <c r="S60" s="4">
        <v>46112</v>
      </c>
    </row>
    <row r="61" spans="1:20" x14ac:dyDescent="0.25">
      <c r="A61" s="3">
        <v>2026</v>
      </c>
      <c r="B61" s="4">
        <v>46023</v>
      </c>
      <c r="C61" s="4">
        <v>46112</v>
      </c>
      <c r="D61" s="3" t="s">
        <v>100</v>
      </c>
      <c r="E61" s="3" t="s">
        <v>143</v>
      </c>
      <c r="F61" s="3" t="s">
        <v>297</v>
      </c>
      <c r="G61" s="3" t="s">
        <v>289</v>
      </c>
      <c r="H61" s="3" t="s">
        <v>214</v>
      </c>
      <c r="I61" s="3" t="s">
        <v>57</v>
      </c>
      <c r="J61" s="3" t="s">
        <v>83</v>
      </c>
      <c r="K61" s="3" t="s">
        <v>63</v>
      </c>
      <c r="L61" s="3" t="s">
        <v>359</v>
      </c>
      <c r="M61" s="6" t="str">
        <f ca="1">HYPERLINK("#"&amp;CELL("direccion",Tabla_472796!A163),"54")</f>
        <v>54</v>
      </c>
      <c r="N61" s="6" t="s">
        <v>424</v>
      </c>
      <c r="O61" s="6" t="s">
        <v>744</v>
      </c>
      <c r="P61" s="3" t="s">
        <v>69</v>
      </c>
      <c r="Q61" s="6" t="s">
        <v>745</v>
      </c>
      <c r="R61" s="3" t="s">
        <v>81</v>
      </c>
      <c r="S61" s="4">
        <v>46112</v>
      </c>
    </row>
    <row r="62" spans="1:20" x14ac:dyDescent="0.25">
      <c r="A62" s="3">
        <v>2026</v>
      </c>
      <c r="B62" s="4">
        <v>46023</v>
      </c>
      <c r="C62" s="4">
        <v>46112</v>
      </c>
      <c r="D62" s="3" t="s">
        <v>88</v>
      </c>
      <c r="E62" s="3" t="s">
        <v>144</v>
      </c>
      <c r="F62" s="3" t="s">
        <v>298</v>
      </c>
      <c r="G62" s="3" t="s">
        <v>299</v>
      </c>
      <c r="H62" s="3" t="s">
        <v>300</v>
      </c>
      <c r="I62" s="3" t="s">
        <v>57</v>
      </c>
      <c r="J62" s="3" t="s">
        <v>83</v>
      </c>
      <c r="K62" s="3" t="s">
        <v>63</v>
      </c>
      <c r="L62" s="3" t="s">
        <v>359</v>
      </c>
      <c r="M62" s="6" t="str">
        <f ca="1">HYPERLINK("#"&amp;CELL("direccion",Tabla_472796!A166),"55")</f>
        <v>55</v>
      </c>
      <c r="N62" s="6" t="s">
        <v>425</v>
      </c>
      <c r="O62" s="6" t="s">
        <v>744</v>
      </c>
      <c r="P62" s="3" t="s">
        <v>69</v>
      </c>
      <c r="Q62" s="6" t="s">
        <v>745</v>
      </c>
      <c r="R62" s="3" t="s">
        <v>81</v>
      </c>
      <c r="S62" s="4">
        <v>46112</v>
      </c>
    </row>
    <row r="63" spans="1:20" x14ac:dyDescent="0.25">
      <c r="A63" s="3">
        <v>2026</v>
      </c>
      <c r="B63" s="4">
        <v>46023</v>
      </c>
      <c r="C63" s="4">
        <v>46112</v>
      </c>
      <c r="D63" s="3" t="s">
        <v>86</v>
      </c>
      <c r="E63" s="3" t="s">
        <v>145</v>
      </c>
      <c r="F63" s="3" t="s">
        <v>301</v>
      </c>
      <c r="G63" s="3" t="s">
        <v>214</v>
      </c>
      <c r="H63" s="3" t="s">
        <v>302</v>
      </c>
      <c r="I63" s="3" t="s">
        <v>57</v>
      </c>
      <c r="J63" s="3" t="s">
        <v>83</v>
      </c>
      <c r="K63" s="3" t="s">
        <v>63</v>
      </c>
      <c r="L63" s="3" t="s">
        <v>364</v>
      </c>
      <c r="M63" s="6" t="str">
        <f ca="1">HYPERLINK("#"&amp;CELL("direccion",Tabla_472796!A169),"56")</f>
        <v>56</v>
      </c>
      <c r="N63" s="6" t="s">
        <v>426</v>
      </c>
      <c r="O63" s="6" t="s">
        <v>744</v>
      </c>
      <c r="P63" s="3" t="s">
        <v>69</v>
      </c>
      <c r="Q63" s="6" t="s">
        <v>745</v>
      </c>
      <c r="R63" s="3" t="s">
        <v>81</v>
      </c>
      <c r="S63" s="4">
        <v>46112</v>
      </c>
    </row>
    <row r="64" spans="1:20" x14ac:dyDescent="0.25">
      <c r="A64" s="3">
        <v>2026</v>
      </c>
      <c r="B64" s="4">
        <v>46023</v>
      </c>
      <c r="C64" s="4">
        <v>46112</v>
      </c>
      <c r="D64" s="3" t="s">
        <v>146</v>
      </c>
      <c r="E64" s="3" t="s">
        <v>147</v>
      </c>
      <c r="F64" s="3" t="s">
        <v>303</v>
      </c>
      <c r="G64" s="3" t="s">
        <v>304</v>
      </c>
      <c r="H64" s="3" t="s">
        <v>219</v>
      </c>
      <c r="I64" s="3" t="s">
        <v>57</v>
      </c>
      <c r="J64" s="3" t="s">
        <v>83</v>
      </c>
      <c r="K64" s="3" t="s">
        <v>63</v>
      </c>
      <c r="L64" s="3" t="s">
        <v>359</v>
      </c>
      <c r="M64" s="6" t="str">
        <f ca="1">HYPERLINK("#"&amp;CELL("direccion",Tabla_472796!A172),"57")</f>
        <v>57</v>
      </c>
      <c r="N64" s="6" t="s">
        <v>427</v>
      </c>
      <c r="O64" s="6" t="s">
        <v>744</v>
      </c>
      <c r="P64" s="3" t="s">
        <v>69</v>
      </c>
      <c r="Q64" s="6" t="s">
        <v>745</v>
      </c>
      <c r="R64" s="3" t="s">
        <v>81</v>
      </c>
      <c r="S64" s="4">
        <v>46112</v>
      </c>
    </row>
    <row r="65" spans="1:20" x14ac:dyDescent="0.25">
      <c r="A65" s="3">
        <v>2026</v>
      </c>
      <c r="B65" s="4">
        <v>46023</v>
      </c>
      <c r="C65" s="4">
        <v>46112</v>
      </c>
      <c r="D65" s="3" t="s">
        <v>86</v>
      </c>
      <c r="E65" s="3" t="s">
        <v>148</v>
      </c>
      <c r="F65" s="3" t="s">
        <v>305</v>
      </c>
      <c r="G65" s="3" t="s">
        <v>294</v>
      </c>
      <c r="H65" s="3" t="s">
        <v>306</v>
      </c>
      <c r="I65" s="3" t="s">
        <v>57</v>
      </c>
      <c r="J65" s="3" t="s">
        <v>83</v>
      </c>
      <c r="K65" s="3" t="s">
        <v>63</v>
      </c>
      <c r="L65" s="3" t="s">
        <v>372</v>
      </c>
      <c r="M65" s="6" t="str">
        <f ca="1">HYPERLINK("#"&amp;CELL("direccion",Tabla_472796!A175),"58")</f>
        <v>58</v>
      </c>
      <c r="N65" s="6" t="s">
        <v>428</v>
      </c>
      <c r="O65" s="6" t="s">
        <v>744</v>
      </c>
      <c r="P65" s="3" t="s">
        <v>69</v>
      </c>
      <c r="Q65" s="6" t="s">
        <v>745</v>
      </c>
      <c r="R65" s="3" t="s">
        <v>81</v>
      </c>
      <c r="S65" s="4">
        <v>46112</v>
      </c>
    </row>
    <row r="66" spans="1:20" x14ac:dyDescent="0.25">
      <c r="A66" s="3">
        <v>2026</v>
      </c>
      <c r="B66" s="4">
        <v>46023</v>
      </c>
      <c r="C66" s="4">
        <v>46112</v>
      </c>
      <c r="D66" s="3" t="s">
        <v>91</v>
      </c>
      <c r="E66" s="3" t="s">
        <v>149</v>
      </c>
      <c r="F66" s="3" t="s">
        <v>307</v>
      </c>
      <c r="G66" s="3" t="s">
        <v>308</v>
      </c>
      <c r="H66" s="3" t="s">
        <v>195</v>
      </c>
      <c r="I66" s="3" t="s">
        <v>56</v>
      </c>
      <c r="J66" s="3" t="s">
        <v>83</v>
      </c>
      <c r="K66" s="3" t="s">
        <v>58</v>
      </c>
      <c r="L66" s="3" t="s">
        <v>354</v>
      </c>
      <c r="M66" s="6" t="str">
        <f ca="1">HYPERLINK("#"&amp;CELL("direccion",Tabla_472796!A178),"59")</f>
        <v>59</v>
      </c>
      <c r="N66" s="6" t="s">
        <v>742</v>
      </c>
      <c r="O66" s="6" t="s">
        <v>744</v>
      </c>
      <c r="P66" s="3" t="s">
        <v>69</v>
      </c>
      <c r="Q66" s="6" t="s">
        <v>745</v>
      </c>
      <c r="R66" s="3" t="s">
        <v>81</v>
      </c>
      <c r="S66" s="4">
        <v>46112</v>
      </c>
      <c r="T66" s="5" t="s">
        <v>743</v>
      </c>
    </row>
    <row r="67" spans="1:20" x14ac:dyDescent="0.25">
      <c r="A67" s="3">
        <v>2026</v>
      </c>
      <c r="B67" s="4">
        <v>46023</v>
      </c>
      <c r="C67" s="4">
        <v>46112</v>
      </c>
      <c r="D67" s="3" t="s">
        <v>88</v>
      </c>
      <c r="E67" s="3" t="s">
        <v>150</v>
      </c>
      <c r="F67" s="3" t="s">
        <v>172</v>
      </c>
      <c r="G67" s="3" t="s">
        <v>294</v>
      </c>
      <c r="H67" s="3" t="s">
        <v>214</v>
      </c>
      <c r="I67" s="3" t="s">
        <v>56</v>
      </c>
      <c r="J67" s="3" t="s">
        <v>83</v>
      </c>
      <c r="K67" s="3" t="s">
        <v>63</v>
      </c>
      <c r="L67" s="3" t="s">
        <v>373</v>
      </c>
      <c r="M67" s="6" t="str">
        <f ca="1">HYPERLINK("#"&amp;CELL("direccion",Tabla_472796!A181),"60")</f>
        <v>60</v>
      </c>
      <c r="N67" s="6" t="s">
        <v>429</v>
      </c>
      <c r="O67" s="6" t="s">
        <v>744</v>
      </c>
      <c r="P67" s="3" t="s">
        <v>69</v>
      </c>
      <c r="Q67" s="6" t="s">
        <v>745</v>
      </c>
      <c r="R67" s="3" t="s">
        <v>81</v>
      </c>
      <c r="S67" s="4">
        <v>46112</v>
      </c>
    </row>
    <row r="68" spans="1:20" x14ac:dyDescent="0.25">
      <c r="A68" s="3">
        <v>2026</v>
      </c>
      <c r="B68" s="4">
        <v>46023</v>
      </c>
      <c r="C68" s="4">
        <v>46112</v>
      </c>
      <c r="D68" s="3" t="s">
        <v>86</v>
      </c>
      <c r="E68" s="3" t="s">
        <v>151</v>
      </c>
      <c r="F68" s="3" t="s">
        <v>309</v>
      </c>
      <c r="G68" s="3" t="s">
        <v>310</v>
      </c>
      <c r="H68" s="3" t="s">
        <v>311</v>
      </c>
      <c r="I68" s="3" t="s">
        <v>57</v>
      </c>
      <c r="J68" s="3" t="s">
        <v>83</v>
      </c>
      <c r="K68" s="3" t="s">
        <v>63</v>
      </c>
      <c r="L68" s="3" t="s">
        <v>374</v>
      </c>
      <c r="M68" s="6" t="str">
        <f ca="1">HYPERLINK("#"&amp;CELL("direccion",Tabla_472796!A184),"61")</f>
        <v>61</v>
      </c>
      <c r="N68" s="6" t="s">
        <v>430</v>
      </c>
      <c r="O68" s="6" t="s">
        <v>744</v>
      </c>
      <c r="P68" s="3" t="s">
        <v>69</v>
      </c>
      <c r="Q68" s="6" t="s">
        <v>745</v>
      </c>
      <c r="R68" s="3" t="s">
        <v>81</v>
      </c>
      <c r="S68" s="4">
        <v>46112</v>
      </c>
    </row>
    <row r="69" spans="1:20" x14ac:dyDescent="0.25">
      <c r="A69" s="3">
        <v>2026</v>
      </c>
      <c r="B69" s="4">
        <v>46023</v>
      </c>
      <c r="C69" s="4">
        <v>46112</v>
      </c>
      <c r="D69" s="3" t="s">
        <v>86</v>
      </c>
      <c r="E69" s="3" t="s">
        <v>152</v>
      </c>
      <c r="F69" s="3" t="s">
        <v>312</v>
      </c>
      <c r="G69" s="3" t="s">
        <v>313</v>
      </c>
      <c r="H69" s="3" t="s">
        <v>314</v>
      </c>
      <c r="I69" s="3" t="s">
        <v>57</v>
      </c>
      <c r="J69" s="3" t="s">
        <v>83</v>
      </c>
      <c r="K69" s="3" t="s">
        <v>65</v>
      </c>
      <c r="L69" s="3" t="s">
        <v>375</v>
      </c>
      <c r="M69" s="6" t="str">
        <f ca="1">HYPERLINK("#"&amp;CELL("direccion",Tabla_472796!A187),"62")</f>
        <v>62</v>
      </c>
      <c r="N69" s="6" t="s">
        <v>431</v>
      </c>
      <c r="O69" s="6" t="s">
        <v>744</v>
      </c>
      <c r="P69" s="3" t="s">
        <v>69</v>
      </c>
      <c r="Q69" s="6" t="s">
        <v>745</v>
      </c>
      <c r="R69" s="3" t="s">
        <v>81</v>
      </c>
      <c r="S69" s="4">
        <v>46112</v>
      </c>
    </row>
    <row r="70" spans="1:20" x14ac:dyDescent="0.25">
      <c r="A70" s="3">
        <v>2026</v>
      </c>
      <c r="B70" s="4">
        <v>46023</v>
      </c>
      <c r="C70" s="4">
        <v>46112</v>
      </c>
      <c r="D70" s="3" t="s">
        <v>91</v>
      </c>
      <c r="E70" s="3" t="s">
        <v>153</v>
      </c>
      <c r="F70" s="3" t="s">
        <v>315</v>
      </c>
      <c r="G70" s="3" t="s">
        <v>214</v>
      </c>
      <c r="H70" s="3" t="s">
        <v>229</v>
      </c>
      <c r="I70" s="3" t="s">
        <v>57</v>
      </c>
      <c r="J70" s="3" t="s">
        <v>83</v>
      </c>
      <c r="K70" s="3" t="s">
        <v>65</v>
      </c>
      <c r="L70" s="3" t="s">
        <v>376</v>
      </c>
      <c r="M70" s="6" t="str">
        <f ca="1">HYPERLINK("#"&amp;CELL("direccion",Tabla_472796!A190),"63")</f>
        <v>63</v>
      </c>
      <c r="N70" s="6" t="s">
        <v>432</v>
      </c>
      <c r="O70" s="6" t="s">
        <v>744</v>
      </c>
      <c r="P70" s="3" t="s">
        <v>69</v>
      </c>
      <c r="Q70" s="6" t="s">
        <v>745</v>
      </c>
      <c r="R70" s="3" t="s">
        <v>81</v>
      </c>
      <c r="S70" s="4">
        <v>46112</v>
      </c>
    </row>
    <row r="71" spans="1:20" x14ac:dyDescent="0.25">
      <c r="A71" s="3">
        <v>2026</v>
      </c>
      <c r="B71" s="4">
        <v>46023</v>
      </c>
      <c r="C71" s="4">
        <v>46112</v>
      </c>
      <c r="D71" s="3" t="s">
        <v>88</v>
      </c>
      <c r="E71" s="3" t="s">
        <v>154</v>
      </c>
      <c r="F71" s="3" t="s">
        <v>316</v>
      </c>
      <c r="G71" s="3" t="s">
        <v>317</v>
      </c>
      <c r="H71" s="3" t="s">
        <v>318</v>
      </c>
      <c r="I71" s="3" t="s">
        <v>57</v>
      </c>
      <c r="J71" s="3" t="s">
        <v>83</v>
      </c>
      <c r="K71" s="3" t="s">
        <v>63</v>
      </c>
      <c r="L71" s="3" t="s">
        <v>359</v>
      </c>
      <c r="M71" s="6" t="str">
        <f ca="1">HYPERLINK("#"&amp;CELL("direccion",Tabla_472796!A193),"64")</f>
        <v>64</v>
      </c>
      <c r="N71" s="6" t="s">
        <v>433</v>
      </c>
      <c r="O71" s="6" t="s">
        <v>744</v>
      </c>
      <c r="P71" s="3" t="s">
        <v>69</v>
      </c>
      <c r="Q71" s="6" t="s">
        <v>745</v>
      </c>
      <c r="R71" s="3" t="s">
        <v>81</v>
      </c>
      <c r="S71" s="4">
        <v>46112</v>
      </c>
    </row>
    <row r="72" spans="1:20" x14ac:dyDescent="0.25">
      <c r="A72" s="3">
        <v>2026</v>
      </c>
      <c r="B72" s="4">
        <v>46023</v>
      </c>
      <c r="C72" s="4">
        <v>46112</v>
      </c>
      <c r="D72" s="3" t="s">
        <v>86</v>
      </c>
      <c r="E72" s="3" t="s">
        <v>155</v>
      </c>
      <c r="F72" s="3" t="s">
        <v>319</v>
      </c>
      <c r="G72" s="3" t="s">
        <v>320</v>
      </c>
      <c r="H72" s="3" t="s">
        <v>296</v>
      </c>
      <c r="I72" s="3" t="s">
        <v>57</v>
      </c>
      <c r="J72" s="3" t="s">
        <v>83</v>
      </c>
      <c r="K72" s="3" t="s">
        <v>63</v>
      </c>
      <c r="L72" s="3" t="s">
        <v>359</v>
      </c>
      <c r="M72" s="6" t="str">
        <f ca="1">HYPERLINK("#"&amp;CELL("direccion",Tabla_472796!A196),"65")</f>
        <v>65</v>
      </c>
      <c r="N72" s="6" t="s">
        <v>434</v>
      </c>
      <c r="O72" s="6" t="s">
        <v>744</v>
      </c>
      <c r="P72" s="3" t="s">
        <v>69</v>
      </c>
      <c r="Q72" s="6" t="s">
        <v>745</v>
      </c>
      <c r="R72" s="3" t="s">
        <v>81</v>
      </c>
      <c r="S72" s="4">
        <v>46112</v>
      </c>
    </row>
    <row r="73" spans="1:20" x14ac:dyDescent="0.25">
      <c r="A73" s="3">
        <v>2026</v>
      </c>
      <c r="B73" s="4">
        <v>46023</v>
      </c>
      <c r="C73" s="4">
        <v>46112</v>
      </c>
      <c r="D73" s="3" t="s">
        <v>86</v>
      </c>
      <c r="E73" s="3" t="s">
        <v>156</v>
      </c>
      <c r="F73" s="3" t="s">
        <v>321</v>
      </c>
      <c r="G73" s="3" t="s">
        <v>322</v>
      </c>
      <c r="H73" s="3" t="s">
        <v>229</v>
      </c>
      <c r="I73" s="3" t="s">
        <v>56</v>
      </c>
      <c r="J73" s="3" t="s">
        <v>83</v>
      </c>
      <c r="K73" s="3" t="s">
        <v>63</v>
      </c>
      <c r="L73" s="3" t="s">
        <v>359</v>
      </c>
      <c r="M73" s="6" t="str">
        <f ca="1">HYPERLINK("#"&amp;CELL("direccion",Tabla_472796!A199),"66")</f>
        <v>66</v>
      </c>
      <c r="N73" s="6" t="s">
        <v>435</v>
      </c>
      <c r="O73" s="6" t="s">
        <v>744</v>
      </c>
      <c r="P73" s="3" t="s">
        <v>69</v>
      </c>
      <c r="Q73" s="6" t="s">
        <v>745</v>
      </c>
      <c r="R73" s="3" t="s">
        <v>81</v>
      </c>
      <c r="S73" s="4">
        <v>46112</v>
      </c>
    </row>
    <row r="74" spans="1:20" x14ac:dyDescent="0.25">
      <c r="A74" s="3">
        <v>2026</v>
      </c>
      <c r="B74" s="4">
        <v>46023</v>
      </c>
      <c r="C74" s="4">
        <v>46112</v>
      </c>
      <c r="D74" s="3" t="s">
        <v>88</v>
      </c>
      <c r="E74" s="3" t="s">
        <v>157</v>
      </c>
      <c r="F74" s="3" t="s">
        <v>323</v>
      </c>
      <c r="G74" s="3" t="s">
        <v>324</v>
      </c>
      <c r="H74" s="3" t="s">
        <v>325</v>
      </c>
      <c r="I74" s="3" t="s">
        <v>56</v>
      </c>
      <c r="J74" s="3" t="s">
        <v>83</v>
      </c>
      <c r="K74" s="3" t="s">
        <v>63</v>
      </c>
      <c r="L74" s="3" t="s">
        <v>359</v>
      </c>
      <c r="M74" s="6" t="str">
        <f ca="1">HYPERLINK("#"&amp;CELL("direccion",Tabla_472796!A202),"67")</f>
        <v>67</v>
      </c>
      <c r="N74" s="6" t="s">
        <v>436</v>
      </c>
      <c r="O74" s="6" t="s">
        <v>744</v>
      </c>
      <c r="P74" s="3" t="s">
        <v>69</v>
      </c>
      <c r="Q74" s="6" t="s">
        <v>745</v>
      </c>
      <c r="R74" s="3" t="s">
        <v>81</v>
      </c>
      <c r="S74" s="4">
        <v>46112</v>
      </c>
    </row>
    <row r="75" spans="1:20" x14ac:dyDescent="0.25">
      <c r="A75" s="3">
        <v>2026</v>
      </c>
      <c r="B75" s="4">
        <v>46023</v>
      </c>
      <c r="C75" s="4">
        <v>46112</v>
      </c>
      <c r="D75" s="3" t="s">
        <v>86</v>
      </c>
      <c r="E75" s="3" t="s">
        <v>158</v>
      </c>
      <c r="F75" s="3" t="s">
        <v>326</v>
      </c>
      <c r="G75" s="3" t="s">
        <v>327</v>
      </c>
      <c r="H75" s="3" t="s">
        <v>328</v>
      </c>
      <c r="I75" s="3" t="s">
        <v>57</v>
      </c>
      <c r="J75" s="3" t="s">
        <v>83</v>
      </c>
      <c r="K75" s="3" t="s">
        <v>63</v>
      </c>
      <c r="L75" s="3" t="s">
        <v>359</v>
      </c>
      <c r="M75" s="6" t="str">
        <f ca="1">HYPERLINK("#"&amp;CELL("direccion",Tabla_472796!A205),"68")</f>
        <v>68</v>
      </c>
      <c r="N75" s="6" t="s">
        <v>437</v>
      </c>
      <c r="O75" s="6" t="s">
        <v>744</v>
      </c>
      <c r="P75" s="3" t="s">
        <v>69</v>
      </c>
      <c r="Q75" s="6" t="s">
        <v>745</v>
      </c>
      <c r="R75" s="3" t="s">
        <v>81</v>
      </c>
      <c r="S75" s="4">
        <v>46112</v>
      </c>
    </row>
    <row r="76" spans="1:20" x14ac:dyDescent="0.25">
      <c r="A76" s="3">
        <v>2026</v>
      </c>
      <c r="B76" s="4">
        <v>46023</v>
      </c>
      <c r="C76" s="4">
        <v>46112</v>
      </c>
      <c r="D76" s="3" t="s">
        <v>91</v>
      </c>
      <c r="E76" s="3" t="s">
        <v>159</v>
      </c>
      <c r="F76" s="3" t="s">
        <v>329</v>
      </c>
      <c r="G76" s="3" t="s">
        <v>330</v>
      </c>
      <c r="H76" s="3" t="s">
        <v>331</v>
      </c>
      <c r="I76" s="3" t="s">
        <v>56</v>
      </c>
      <c r="J76" s="3" t="s">
        <v>83</v>
      </c>
      <c r="K76" s="3" t="s">
        <v>63</v>
      </c>
      <c r="L76" s="3" t="s">
        <v>377</v>
      </c>
      <c r="M76" s="6" t="str">
        <f ca="1">HYPERLINK("#"&amp;CELL("direccion",Tabla_472796!A208),"69")</f>
        <v>69</v>
      </c>
      <c r="N76" s="6" t="s">
        <v>438</v>
      </c>
      <c r="O76" s="6" t="s">
        <v>744</v>
      </c>
      <c r="P76" s="3" t="s">
        <v>69</v>
      </c>
      <c r="Q76" s="6" t="s">
        <v>745</v>
      </c>
      <c r="R76" s="3" t="s">
        <v>81</v>
      </c>
      <c r="S76" s="4">
        <v>46112</v>
      </c>
    </row>
    <row r="77" spans="1:20" x14ac:dyDescent="0.25">
      <c r="A77" s="3">
        <v>2026</v>
      </c>
      <c r="B77" s="4">
        <v>46023</v>
      </c>
      <c r="C77" s="4">
        <v>46112</v>
      </c>
      <c r="D77" s="3" t="s">
        <v>88</v>
      </c>
      <c r="E77" s="3" t="s">
        <v>160</v>
      </c>
      <c r="F77" s="3" t="s">
        <v>332</v>
      </c>
      <c r="G77" s="3" t="s">
        <v>192</v>
      </c>
      <c r="H77" s="3" t="s">
        <v>333</v>
      </c>
      <c r="I77" s="3" t="s">
        <v>56</v>
      </c>
      <c r="J77" s="3" t="s">
        <v>83</v>
      </c>
      <c r="K77" s="3" t="s">
        <v>63</v>
      </c>
      <c r="L77" s="3" t="s">
        <v>378</v>
      </c>
      <c r="M77" s="6" t="str">
        <f ca="1">HYPERLINK("#"&amp;CELL("direccion",Tabla_472796!A211),"70")</f>
        <v>70</v>
      </c>
      <c r="N77" s="6" t="s">
        <v>439</v>
      </c>
      <c r="O77" s="6" t="s">
        <v>744</v>
      </c>
      <c r="P77" s="3" t="s">
        <v>69</v>
      </c>
      <c r="Q77" s="6" t="s">
        <v>745</v>
      </c>
      <c r="R77" s="3" t="s">
        <v>81</v>
      </c>
      <c r="S77" s="4">
        <v>46112</v>
      </c>
    </row>
    <row r="78" spans="1:20" x14ac:dyDescent="0.25">
      <c r="A78" s="3">
        <v>2026</v>
      </c>
      <c r="B78" s="4">
        <v>46023</v>
      </c>
      <c r="C78" s="4">
        <v>46112</v>
      </c>
      <c r="D78" s="3" t="s">
        <v>86</v>
      </c>
      <c r="E78" s="3" t="s">
        <v>161</v>
      </c>
      <c r="F78" s="3" t="s">
        <v>334</v>
      </c>
      <c r="G78" s="3" t="s">
        <v>331</v>
      </c>
      <c r="H78" s="3" t="s">
        <v>229</v>
      </c>
      <c r="I78" s="3" t="s">
        <v>57</v>
      </c>
      <c r="J78" s="3" t="s">
        <v>83</v>
      </c>
      <c r="K78" s="3" t="s">
        <v>58</v>
      </c>
      <c r="L78" s="3" t="s">
        <v>354</v>
      </c>
      <c r="M78" s="6" t="str">
        <f ca="1">HYPERLINK("#"&amp;CELL("direccion",Tabla_472796!A214),"71")</f>
        <v>71</v>
      </c>
      <c r="N78" s="6" t="s">
        <v>742</v>
      </c>
      <c r="O78" s="6" t="s">
        <v>744</v>
      </c>
      <c r="P78" s="3" t="s">
        <v>69</v>
      </c>
      <c r="Q78" s="6" t="s">
        <v>745</v>
      </c>
      <c r="R78" s="3" t="s">
        <v>81</v>
      </c>
      <c r="S78" s="4">
        <v>46112</v>
      </c>
      <c r="T78" s="5" t="s">
        <v>743</v>
      </c>
    </row>
    <row r="79" spans="1:20" x14ac:dyDescent="0.25">
      <c r="A79" s="3">
        <v>2026</v>
      </c>
      <c r="B79" s="4">
        <v>46023</v>
      </c>
      <c r="C79" s="4">
        <v>46112</v>
      </c>
      <c r="D79" s="3" t="s">
        <v>86</v>
      </c>
      <c r="E79" s="3" t="s">
        <v>162</v>
      </c>
      <c r="F79" s="3" t="s">
        <v>335</v>
      </c>
      <c r="G79" s="3" t="s">
        <v>336</v>
      </c>
      <c r="H79" s="3" t="s">
        <v>337</v>
      </c>
      <c r="I79" s="3" t="s">
        <v>57</v>
      </c>
      <c r="J79" s="3" t="s">
        <v>83</v>
      </c>
      <c r="K79" s="3" t="s">
        <v>63</v>
      </c>
      <c r="L79" s="3" t="s">
        <v>359</v>
      </c>
      <c r="M79" s="6" t="str">
        <f ca="1">HYPERLINK("#"&amp;CELL("direccion",Tabla_472796!A217),"72")</f>
        <v>72</v>
      </c>
      <c r="N79" s="6" t="s">
        <v>440</v>
      </c>
      <c r="O79" s="6" t="s">
        <v>744</v>
      </c>
      <c r="P79" s="3" t="s">
        <v>69</v>
      </c>
      <c r="Q79" s="6" t="s">
        <v>745</v>
      </c>
      <c r="R79" s="3" t="s">
        <v>81</v>
      </c>
      <c r="S79" s="4">
        <v>46112</v>
      </c>
    </row>
    <row r="80" spans="1:20" x14ac:dyDescent="0.25">
      <c r="A80" s="3">
        <v>2026</v>
      </c>
      <c r="B80" s="4">
        <v>46023</v>
      </c>
      <c r="C80" s="4">
        <v>46112</v>
      </c>
      <c r="D80" s="3" t="s">
        <v>86</v>
      </c>
      <c r="E80" s="3" t="s">
        <v>163</v>
      </c>
      <c r="F80" s="3" t="s">
        <v>338</v>
      </c>
      <c r="G80" s="3" t="s">
        <v>339</v>
      </c>
      <c r="H80" s="3" t="s">
        <v>325</v>
      </c>
      <c r="I80" s="3" t="s">
        <v>56</v>
      </c>
      <c r="J80" s="3" t="s">
        <v>83</v>
      </c>
      <c r="K80" s="3" t="s">
        <v>63</v>
      </c>
      <c r="L80" s="3" t="s">
        <v>379</v>
      </c>
      <c r="M80" s="6" t="str">
        <f ca="1">HYPERLINK("#"&amp;CELL("direccion",Tabla_472796!A220),"73")</f>
        <v>73</v>
      </c>
      <c r="N80" s="6" t="s">
        <v>441</v>
      </c>
      <c r="O80" s="6" t="s">
        <v>744</v>
      </c>
      <c r="P80" s="3" t="s">
        <v>69</v>
      </c>
      <c r="Q80" s="6" t="s">
        <v>745</v>
      </c>
      <c r="R80" s="3" t="s">
        <v>81</v>
      </c>
      <c r="S80" s="4">
        <v>46112</v>
      </c>
    </row>
    <row r="81" spans="1:19" x14ac:dyDescent="0.25">
      <c r="A81" s="3">
        <v>2026</v>
      </c>
      <c r="B81" s="4">
        <v>46023</v>
      </c>
      <c r="C81" s="4">
        <v>46112</v>
      </c>
      <c r="D81" s="3" t="s">
        <v>86</v>
      </c>
      <c r="E81" s="3" t="s">
        <v>164</v>
      </c>
      <c r="F81" s="3" t="s">
        <v>340</v>
      </c>
      <c r="G81" s="3" t="s">
        <v>195</v>
      </c>
      <c r="H81" s="3" t="s">
        <v>341</v>
      </c>
      <c r="I81" s="3" t="s">
        <v>56</v>
      </c>
      <c r="J81" s="3" t="s">
        <v>83</v>
      </c>
      <c r="K81" s="3" t="s">
        <v>63</v>
      </c>
      <c r="L81" s="3" t="s">
        <v>368</v>
      </c>
      <c r="M81" s="6" t="str">
        <f ca="1">HYPERLINK("#"&amp;CELL("direccion",Tabla_472796!A223),"74")</f>
        <v>74</v>
      </c>
      <c r="N81" s="6" t="s">
        <v>442</v>
      </c>
      <c r="O81" s="6" t="s">
        <v>744</v>
      </c>
      <c r="P81" s="3" t="s">
        <v>69</v>
      </c>
      <c r="Q81" s="6" t="s">
        <v>745</v>
      </c>
      <c r="R81" s="3" t="s">
        <v>81</v>
      </c>
      <c r="S81" s="4">
        <v>46112</v>
      </c>
    </row>
    <row r="82" spans="1:19" x14ac:dyDescent="0.25">
      <c r="A82" s="3">
        <v>2026</v>
      </c>
      <c r="B82" s="4">
        <v>46023</v>
      </c>
      <c r="C82" s="4">
        <v>46112</v>
      </c>
      <c r="D82" s="3" t="s">
        <v>88</v>
      </c>
      <c r="E82" s="3" t="s">
        <v>165</v>
      </c>
      <c r="F82" s="3" t="s">
        <v>342</v>
      </c>
      <c r="G82" s="3" t="s">
        <v>343</v>
      </c>
      <c r="H82" s="3" t="s">
        <v>344</v>
      </c>
      <c r="I82" s="3" t="s">
        <v>56</v>
      </c>
      <c r="J82" s="3" t="s">
        <v>83</v>
      </c>
      <c r="K82" s="3" t="s">
        <v>63</v>
      </c>
      <c r="L82" s="3" t="s">
        <v>380</v>
      </c>
      <c r="M82" s="6" t="str">
        <f ca="1">HYPERLINK("#"&amp;CELL("direccion",Tabla_472796!A226),"75")</f>
        <v>75</v>
      </c>
      <c r="N82" s="6" t="s">
        <v>443</v>
      </c>
      <c r="O82" s="6" t="s">
        <v>744</v>
      </c>
      <c r="P82" s="3" t="s">
        <v>69</v>
      </c>
      <c r="Q82" s="6" t="s">
        <v>745</v>
      </c>
      <c r="R82" s="3" t="s">
        <v>81</v>
      </c>
      <c r="S82" s="4">
        <v>46112</v>
      </c>
    </row>
    <row r="83" spans="1:19" x14ac:dyDescent="0.25">
      <c r="A83" s="3">
        <v>2026</v>
      </c>
      <c r="B83" s="4">
        <v>46023</v>
      </c>
      <c r="C83" s="4">
        <v>46112</v>
      </c>
      <c r="D83" s="3" t="s">
        <v>86</v>
      </c>
      <c r="E83" s="3" t="s">
        <v>166</v>
      </c>
      <c r="F83" s="3" t="s">
        <v>345</v>
      </c>
      <c r="G83" s="3" t="s">
        <v>346</v>
      </c>
      <c r="H83" s="3" t="s">
        <v>214</v>
      </c>
      <c r="I83" s="3" t="s">
        <v>56</v>
      </c>
      <c r="J83" s="3" t="s">
        <v>83</v>
      </c>
      <c r="K83" s="3" t="s">
        <v>63</v>
      </c>
      <c r="L83" s="3" t="s">
        <v>377</v>
      </c>
      <c r="M83" s="6" t="str">
        <f ca="1">HYPERLINK("#"&amp;CELL("direccion",Tabla_472796!A229),"76")</f>
        <v>76</v>
      </c>
      <c r="N83" s="6" t="s">
        <v>444</v>
      </c>
      <c r="O83" s="6" t="s">
        <v>744</v>
      </c>
      <c r="P83" s="3" t="s">
        <v>69</v>
      </c>
      <c r="Q83" s="6" t="s">
        <v>745</v>
      </c>
      <c r="R83" s="3" t="s">
        <v>81</v>
      </c>
      <c r="S83" s="4">
        <v>46112</v>
      </c>
    </row>
    <row r="84" spans="1:19" x14ac:dyDescent="0.25">
      <c r="A84" s="3">
        <v>2026</v>
      </c>
      <c r="B84" s="4">
        <v>46023</v>
      </c>
      <c r="C84" s="4">
        <v>46112</v>
      </c>
      <c r="D84" s="3" t="s">
        <v>167</v>
      </c>
      <c r="E84" s="3" t="s">
        <v>168</v>
      </c>
      <c r="F84" s="3" t="s">
        <v>347</v>
      </c>
      <c r="G84" s="3" t="s">
        <v>348</v>
      </c>
      <c r="H84" s="3" t="s">
        <v>201</v>
      </c>
      <c r="I84" s="3" t="s">
        <v>56</v>
      </c>
      <c r="J84" s="3" t="s">
        <v>83</v>
      </c>
      <c r="K84" s="3" t="s">
        <v>65</v>
      </c>
      <c r="L84" s="3" t="s">
        <v>381</v>
      </c>
      <c r="M84" s="6" t="str">
        <f ca="1">HYPERLINK("#"&amp;CELL("direccion",Tabla_472796!A232),"77")</f>
        <v>77</v>
      </c>
      <c r="N84" s="6" t="s">
        <v>445</v>
      </c>
      <c r="O84" s="6" t="s">
        <v>744</v>
      </c>
      <c r="P84" s="3" t="s">
        <v>69</v>
      </c>
      <c r="Q84" s="6" t="s">
        <v>745</v>
      </c>
      <c r="R84" s="3" t="s">
        <v>81</v>
      </c>
      <c r="S84" s="4">
        <v>46112</v>
      </c>
    </row>
    <row r="85" spans="1:19" x14ac:dyDescent="0.25">
      <c r="A85" s="3">
        <v>2026</v>
      </c>
      <c r="B85" s="4">
        <v>46023</v>
      </c>
      <c r="C85" s="4">
        <v>46112</v>
      </c>
      <c r="D85" s="3" t="s">
        <v>88</v>
      </c>
      <c r="E85" s="3" t="s">
        <v>169</v>
      </c>
      <c r="F85" s="3" t="s">
        <v>349</v>
      </c>
      <c r="G85" s="3" t="s">
        <v>350</v>
      </c>
      <c r="H85" s="3" t="s">
        <v>351</v>
      </c>
      <c r="I85" s="3" t="s">
        <v>57</v>
      </c>
      <c r="J85" s="3" t="s">
        <v>83</v>
      </c>
      <c r="K85" s="3" t="s">
        <v>63</v>
      </c>
      <c r="L85" s="3" t="s">
        <v>359</v>
      </c>
      <c r="M85" s="6" t="str">
        <f ca="1">HYPERLINK("#"&amp;CELL("direccion",Tabla_472796!A235),"78")</f>
        <v>78</v>
      </c>
      <c r="N85" s="6" t="s">
        <v>446</v>
      </c>
      <c r="O85" s="6" t="s">
        <v>744</v>
      </c>
      <c r="P85" s="3" t="s">
        <v>69</v>
      </c>
      <c r="Q85" s="6" t="s">
        <v>745</v>
      </c>
      <c r="R85" s="3" t="s">
        <v>81</v>
      </c>
      <c r="S85" s="4">
        <v>46112</v>
      </c>
    </row>
    <row r="86" spans="1:19" x14ac:dyDescent="0.25">
      <c r="A86" s="3">
        <v>2026</v>
      </c>
      <c r="B86" s="4">
        <v>46023</v>
      </c>
      <c r="C86" s="4">
        <v>46112</v>
      </c>
      <c r="D86" s="3" t="s">
        <v>86</v>
      </c>
      <c r="E86" s="3" t="s">
        <v>170</v>
      </c>
      <c r="F86" s="3" t="s">
        <v>352</v>
      </c>
      <c r="G86" s="3" t="s">
        <v>271</v>
      </c>
      <c r="H86" s="3" t="s">
        <v>249</v>
      </c>
      <c r="I86" s="3" t="s">
        <v>56</v>
      </c>
      <c r="J86" s="3" t="s">
        <v>83</v>
      </c>
      <c r="K86" s="3" t="s">
        <v>63</v>
      </c>
      <c r="L86" s="3" t="s">
        <v>359</v>
      </c>
      <c r="M86" s="6" t="str">
        <f ca="1">HYPERLINK("#"&amp;CELL("direccion",Tabla_472796!A238),"79")</f>
        <v>79</v>
      </c>
      <c r="N86" s="6" t="s">
        <v>447</v>
      </c>
      <c r="O86" s="6" t="s">
        <v>744</v>
      </c>
      <c r="P86" s="3" t="s">
        <v>69</v>
      </c>
      <c r="Q86" s="6" t="s">
        <v>745</v>
      </c>
      <c r="R86" s="3" t="s">
        <v>81</v>
      </c>
      <c r="S86" s="4">
        <v>46112</v>
      </c>
    </row>
    <row r="87" spans="1:19" x14ac:dyDescent="0.25">
      <c r="A87" s="3">
        <v>2026</v>
      </c>
      <c r="B87" s="4">
        <v>46023</v>
      </c>
      <c r="C87" s="4">
        <v>46112</v>
      </c>
      <c r="D87" s="3" t="s">
        <v>86</v>
      </c>
      <c r="E87" s="3" t="s">
        <v>171</v>
      </c>
      <c r="F87" s="3" t="s">
        <v>211</v>
      </c>
      <c r="G87" s="3" t="s">
        <v>211</v>
      </c>
      <c r="H87" s="3" t="s">
        <v>211</v>
      </c>
      <c r="I87" s="3"/>
      <c r="J87" s="3" t="s">
        <v>83</v>
      </c>
      <c r="K87" s="3" t="s">
        <v>58</v>
      </c>
      <c r="L87" s="3" t="s">
        <v>360</v>
      </c>
      <c r="M87" s="6" t="str">
        <f ca="1">HYPERLINK("#"&amp;CELL("direccion",Tabla_472796!A241),"80")</f>
        <v>80</v>
      </c>
      <c r="N87" s="6" t="s">
        <v>393</v>
      </c>
      <c r="O87" s="6" t="s">
        <v>744</v>
      </c>
      <c r="P87" s="3" t="s">
        <v>69</v>
      </c>
      <c r="Q87" s="6" t="s">
        <v>745</v>
      </c>
      <c r="R87" s="3" t="s">
        <v>81</v>
      </c>
      <c r="S87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7">
      <formula1>Hidden_18</formula1>
    </dataValidation>
    <dataValidation type="list" allowBlank="1" showErrorMessage="1" sqref="K8:K87">
      <formula1>Hidden_210</formula1>
    </dataValidation>
    <dataValidation type="list" allowBlank="1" showErrorMessage="1" sqref="P8:P87">
      <formula1>Hidden_315</formula1>
    </dataValidation>
  </dataValidations>
  <hyperlinks>
    <hyperlink ref="N21" r:id="rId1"/>
    <hyperlink ref="N25" r:id="rId2"/>
    <hyperlink ref="N31" r:id="rId3"/>
    <hyperlink ref="N34" r:id="rId4"/>
    <hyperlink ref="N43" r:id="rId5"/>
    <hyperlink ref="N47" r:id="rId6"/>
    <hyperlink ref="N59" r:id="rId7"/>
    <hyperlink ref="N87" r:id="rId8"/>
    <hyperlink ref="N8" r:id="rId9"/>
    <hyperlink ref="N10" r:id="rId10"/>
    <hyperlink ref="N11" r:id="rId11"/>
    <hyperlink ref="N13" r:id="rId12"/>
    <hyperlink ref="N14" r:id="rId13"/>
    <hyperlink ref="N15" r:id="rId14"/>
    <hyperlink ref="N16" r:id="rId15"/>
    <hyperlink ref="N17" r:id="rId16"/>
    <hyperlink ref="N18" r:id="rId17"/>
    <hyperlink ref="N19" r:id="rId18"/>
    <hyperlink ref="N20" r:id="rId19"/>
    <hyperlink ref="N23" r:id="rId20"/>
    <hyperlink ref="N24" r:id="rId21"/>
    <hyperlink ref="N26" r:id="rId22"/>
    <hyperlink ref="N27" r:id="rId23"/>
    <hyperlink ref="N28" r:id="rId24"/>
    <hyperlink ref="N29" r:id="rId25"/>
    <hyperlink ref="N30" r:id="rId26"/>
    <hyperlink ref="N32" r:id="rId27"/>
    <hyperlink ref="N33" r:id="rId28"/>
    <hyperlink ref="N35" r:id="rId29"/>
    <hyperlink ref="N36" r:id="rId30"/>
    <hyperlink ref="N38" r:id="rId31"/>
    <hyperlink ref="N39" r:id="rId32"/>
    <hyperlink ref="N40" r:id="rId33"/>
    <hyperlink ref="N41" r:id="rId34"/>
    <hyperlink ref="N42" r:id="rId35"/>
    <hyperlink ref="N44" r:id="rId36"/>
    <hyperlink ref="N45" r:id="rId37"/>
    <hyperlink ref="N46" r:id="rId38"/>
    <hyperlink ref="N48" r:id="rId39"/>
    <hyperlink ref="N49" r:id="rId40"/>
    <hyperlink ref="N50" r:id="rId41"/>
    <hyperlink ref="N51" r:id="rId42"/>
    <hyperlink ref="N52" r:id="rId43"/>
    <hyperlink ref="N53" r:id="rId44"/>
    <hyperlink ref="N54" r:id="rId45"/>
    <hyperlink ref="N55" r:id="rId46"/>
    <hyperlink ref="N56" r:id="rId47"/>
    <hyperlink ref="N57" r:id="rId48"/>
    <hyperlink ref="N60" r:id="rId49"/>
    <hyperlink ref="N61" r:id="rId50"/>
    <hyperlink ref="N62" r:id="rId51"/>
    <hyperlink ref="N63" r:id="rId52"/>
    <hyperlink ref="N64" r:id="rId53"/>
    <hyperlink ref="N65" r:id="rId54"/>
    <hyperlink ref="N67" r:id="rId55"/>
    <hyperlink ref="N68" r:id="rId56"/>
    <hyperlink ref="N69" r:id="rId57"/>
    <hyperlink ref="N70" r:id="rId58"/>
    <hyperlink ref="N71" r:id="rId59"/>
    <hyperlink ref="N72" r:id="rId60"/>
    <hyperlink ref="N73" r:id="rId61"/>
    <hyperlink ref="N74" r:id="rId62"/>
    <hyperlink ref="N75" r:id="rId63"/>
    <hyperlink ref="N76" r:id="rId64"/>
    <hyperlink ref="N77" r:id="rId65"/>
    <hyperlink ref="N79" r:id="rId66"/>
    <hyperlink ref="N80" r:id="rId67"/>
    <hyperlink ref="N81" r:id="rId68"/>
    <hyperlink ref="N82" r:id="rId69"/>
    <hyperlink ref="N83" r:id="rId70"/>
    <hyperlink ref="N84" r:id="rId71"/>
    <hyperlink ref="N85" r:id="rId72"/>
    <hyperlink ref="N86" r:id="rId73"/>
    <hyperlink ref="N9" r:id="rId74"/>
    <hyperlink ref="N12" r:id="rId75"/>
    <hyperlink ref="N22" r:id="rId76"/>
    <hyperlink ref="N37" r:id="rId77"/>
    <hyperlink ref="N58" r:id="rId78"/>
    <hyperlink ref="N66" r:id="rId79"/>
    <hyperlink ref="N78" r:id="rId80"/>
    <hyperlink ref="O8" r:id="rId81"/>
    <hyperlink ref="O9:O87" r:id="rId82" display="https://transparencia.finanzas.cdmx.gob.mx/repositorio/public/upload/repositorio/DGAyF/2026/SCP/FRACC%20XVII/F17_2026_perfil.pdf"/>
    <hyperlink ref="Q8" r:id="rId83"/>
    <hyperlink ref="Q9:Q87" r:id="rId84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45581</v>
      </c>
      <c r="C4" s="4">
        <v>45641</v>
      </c>
      <c r="D4" s="3" t="s">
        <v>448</v>
      </c>
      <c r="E4" s="3" t="s">
        <v>449</v>
      </c>
      <c r="F4" s="3" t="s">
        <v>450</v>
      </c>
    </row>
    <row r="5" spans="1:6" x14ac:dyDescent="0.25">
      <c r="A5" s="3">
        <v>1</v>
      </c>
      <c r="B5" s="4">
        <v>43374</v>
      </c>
      <c r="C5" s="4">
        <v>45565</v>
      </c>
      <c r="D5" s="3" t="s">
        <v>451</v>
      </c>
      <c r="E5" s="3" t="s">
        <v>452</v>
      </c>
      <c r="F5" s="3" t="s">
        <v>450</v>
      </c>
    </row>
    <row r="6" spans="1:6" x14ac:dyDescent="0.25">
      <c r="A6" s="3">
        <v>1</v>
      </c>
      <c r="B6" s="4">
        <v>41349</v>
      </c>
      <c r="C6" s="4">
        <v>43373</v>
      </c>
      <c r="D6" s="3" t="s">
        <v>453</v>
      </c>
      <c r="E6" s="3" t="s">
        <v>452</v>
      </c>
      <c r="F6" s="3" t="s">
        <v>450</v>
      </c>
    </row>
    <row r="7" spans="1:6" x14ac:dyDescent="0.25">
      <c r="A7" s="3">
        <v>2</v>
      </c>
      <c r="B7" s="4" t="s">
        <v>454</v>
      </c>
      <c r="C7" s="4" t="s">
        <v>454</v>
      </c>
      <c r="D7" s="3" t="s">
        <v>454</v>
      </c>
      <c r="E7" s="3" t="s">
        <v>454</v>
      </c>
      <c r="F7" s="3" t="s">
        <v>454</v>
      </c>
    </row>
    <row r="8" spans="1:6" x14ac:dyDescent="0.25">
      <c r="A8" s="3">
        <v>2</v>
      </c>
      <c r="B8" s="4" t="s">
        <v>454</v>
      </c>
      <c r="C8" s="4" t="s">
        <v>454</v>
      </c>
      <c r="D8" s="3" t="s">
        <v>454</v>
      </c>
      <c r="E8" s="3" t="s">
        <v>454</v>
      </c>
      <c r="F8" s="3" t="s">
        <v>454</v>
      </c>
    </row>
    <row r="9" spans="1:6" x14ac:dyDescent="0.25">
      <c r="A9" s="3">
        <v>2</v>
      </c>
      <c r="B9" s="4" t="s">
        <v>454</v>
      </c>
      <c r="C9" s="4" t="s">
        <v>454</v>
      </c>
      <c r="D9" s="3" t="s">
        <v>454</v>
      </c>
      <c r="E9" s="3" t="s">
        <v>454</v>
      </c>
      <c r="F9" s="3" t="s">
        <v>454</v>
      </c>
    </row>
    <row r="10" spans="1:6" x14ac:dyDescent="0.25">
      <c r="A10" s="3">
        <v>3</v>
      </c>
      <c r="B10" s="4">
        <v>45748</v>
      </c>
      <c r="C10" s="4">
        <v>45839</v>
      </c>
      <c r="D10" s="3" t="s">
        <v>455</v>
      </c>
      <c r="E10" s="3" t="s">
        <v>456</v>
      </c>
      <c r="F10" s="3" t="s">
        <v>457</v>
      </c>
    </row>
    <row r="11" spans="1:6" x14ac:dyDescent="0.25">
      <c r="A11" s="3">
        <v>3</v>
      </c>
      <c r="B11" s="4">
        <v>45261</v>
      </c>
      <c r="C11" s="4">
        <v>45474</v>
      </c>
      <c r="D11" s="3" t="s">
        <v>458</v>
      </c>
      <c r="E11" s="3" t="s">
        <v>459</v>
      </c>
      <c r="F11" s="3" t="s">
        <v>457</v>
      </c>
    </row>
    <row r="12" spans="1:6" x14ac:dyDescent="0.25">
      <c r="A12" s="3">
        <v>3</v>
      </c>
      <c r="B12" s="9" t="s">
        <v>456</v>
      </c>
      <c r="C12" s="9" t="s">
        <v>456</v>
      </c>
      <c r="D12" s="3" t="s">
        <v>456</v>
      </c>
      <c r="E12" s="3" t="s">
        <v>456</v>
      </c>
      <c r="F12" s="3" t="s">
        <v>456</v>
      </c>
    </row>
    <row r="13" spans="1:6" x14ac:dyDescent="0.25">
      <c r="A13" s="3">
        <v>4</v>
      </c>
      <c r="B13" s="4">
        <v>45673</v>
      </c>
      <c r="C13" s="4">
        <v>45976</v>
      </c>
      <c r="D13" s="3" t="s">
        <v>448</v>
      </c>
      <c r="E13" s="3" t="s">
        <v>460</v>
      </c>
      <c r="F13" s="3" t="s">
        <v>457</v>
      </c>
    </row>
    <row r="14" spans="1:6" x14ac:dyDescent="0.25">
      <c r="A14" s="3">
        <v>4</v>
      </c>
      <c r="B14" s="7">
        <v>2021</v>
      </c>
      <c r="C14" s="7">
        <v>2024</v>
      </c>
      <c r="D14" s="3" t="s">
        <v>451</v>
      </c>
      <c r="E14" s="3" t="s">
        <v>461</v>
      </c>
      <c r="F14" s="3" t="s">
        <v>457</v>
      </c>
    </row>
    <row r="15" spans="1:6" x14ac:dyDescent="0.25">
      <c r="A15" s="3">
        <v>4</v>
      </c>
      <c r="B15" s="7">
        <v>2019</v>
      </c>
      <c r="C15" s="7">
        <v>2021</v>
      </c>
      <c r="D15" s="3" t="s">
        <v>451</v>
      </c>
      <c r="E15" s="3" t="s">
        <v>462</v>
      </c>
      <c r="F15" s="3" t="s">
        <v>457</v>
      </c>
    </row>
    <row r="16" spans="1:6" x14ac:dyDescent="0.25">
      <c r="A16" s="3">
        <v>5</v>
      </c>
      <c r="B16" s="4" t="s">
        <v>454</v>
      </c>
      <c r="C16" s="4" t="s">
        <v>454</v>
      </c>
      <c r="D16" s="3" t="s">
        <v>454</v>
      </c>
      <c r="E16" s="3" t="s">
        <v>454</v>
      </c>
      <c r="F16" s="3" t="s">
        <v>454</v>
      </c>
    </row>
    <row r="17" spans="1:6" x14ac:dyDescent="0.25">
      <c r="A17" s="3">
        <v>5</v>
      </c>
      <c r="B17" s="4" t="s">
        <v>454</v>
      </c>
      <c r="C17" s="4" t="s">
        <v>454</v>
      </c>
      <c r="D17" s="3" t="s">
        <v>454</v>
      </c>
      <c r="E17" s="3" t="s">
        <v>454</v>
      </c>
      <c r="F17" s="3" t="s">
        <v>454</v>
      </c>
    </row>
    <row r="18" spans="1:6" x14ac:dyDescent="0.25">
      <c r="A18" s="3">
        <v>5</v>
      </c>
      <c r="B18" s="4" t="s">
        <v>454</v>
      </c>
      <c r="C18" s="4" t="s">
        <v>454</v>
      </c>
      <c r="D18" s="3" t="s">
        <v>454</v>
      </c>
      <c r="E18" s="3" t="s">
        <v>454</v>
      </c>
      <c r="F18" s="3" t="s">
        <v>454</v>
      </c>
    </row>
    <row r="19" spans="1:6" x14ac:dyDescent="0.25">
      <c r="A19" s="3">
        <v>6</v>
      </c>
      <c r="B19" s="4">
        <v>45383</v>
      </c>
      <c r="C19" s="4">
        <v>45536</v>
      </c>
      <c r="D19" s="3" t="s">
        <v>451</v>
      </c>
      <c r="E19" s="3" t="s">
        <v>463</v>
      </c>
      <c r="F19" s="3" t="s">
        <v>464</v>
      </c>
    </row>
    <row r="20" spans="1:6" x14ac:dyDescent="0.25">
      <c r="A20" s="3">
        <v>6</v>
      </c>
      <c r="B20" s="4">
        <v>44562</v>
      </c>
      <c r="C20" s="4">
        <v>45383</v>
      </c>
      <c r="D20" s="3" t="s">
        <v>451</v>
      </c>
      <c r="E20" s="3" t="s">
        <v>465</v>
      </c>
      <c r="F20" s="3" t="s">
        <v>464</v>
      </c>
    </row>
    <row r="21" spans="1:6" x14ac:dyDescent="0.25">
      <c r="A21" s="3">
        <v>6</v>
      </c>
      <c r="B21" s="4">
        <v>43862</v>
      </c>
      <c r="C21" s="4">
        <v>44531</v>
      </c>
      <c r="D21" s="3" t="s">
        <v>451</v>
      </c>
      <c r="E21" s="3" t="s">
        <v>466</v>
      </c>
      <c r="F21" s="3" t="s">
        <v>464</v>
      </c>
    </row>
    <row r="22" spans="1:6" x14ac:dyDescent="0.25">
      <c r="A22" s="3">
        <v>7</v>
      </c>
      <c r="B22" s="4">
        <v>43466</v>
      </c>
      <c r="C22" s="4">
        <v>45777</v>
      </c>
      <c r="D22" s="3" t="s">
        <v>448</v>
      </c>
      <c r="E22" s="3" t="s">
        <v>467</v>
      </c>
      <c r="F22" s="3" t="s">
        <v>468</v>
      </c>
    </row>
    <row r="23" spans="1:6" x14ac:dyDescent="0.25">
      <c r="A23" s="3">
        <v>7</v>
      </c>
      <c r="B23" s="4">
        <v>43160</v>
      </c>
      <c r="C23" s="4">
        <v>43405</v>
      </c>
      <c r="D23" s="3" t="s">
        <v>469</v>
      </c>
      <c r="E23" s="3" t="s">
        <v>456</v>
      </c>
      <c r="F23" s="3" t="s">
        <v>468</v>
      </c>
    </row>
    <row r="24" spans="1:6" x14ac:dyDescent="0.25">
      <c r="A24" s="3">
        <v>7</v>
      </c>
      <c r="B24" s="4">
        <v>43009</v>
      </c>
      <c r="C24" s="4">
        <v>43132</v>
      </c>
      <c r="D24" s="3" t="s">
        <v>470</v>
      </c>
      <c r="E24" s="3" t="s">
        <v>471</v>
      </c>
      <c r="F24" s="3" t="s">
        <v>468</v>
      </c>
    </row>
    <row r="25" spans="1:6" x14ac:dyDescent="0.25">
      <c r="A25" s="3">
        <v>8</v>
      </c>
      <c r="B25" s="4">
        <v>45612</v>
      </c>
      <c r="C25" s="4">
        <v>45777</v>
      </c>
      <c r="D25" s="3" t="s">
        <v>448</v>
      </c>
      <c r="E25" s="3" t="s">
        <v>472</v>
      </c>
      <c r="F25" s="3" t="s">
        <v>473</v>
      </c>
    </row>
    <row r="26" spans="1:6" x14ac:dyDescent="0.25">
      <c r="A26" s="3">
        <v>8</v>
      </c>
      <c r="B26" s="7">
        <v>2021</v>
      </c>
      <c r="C26" s="7">
        <v>2024</v>
      </c>
      <c r="D26" s="3" t="s">
        <v>451</v>
      </c>
      <c r="E26" s="3" t="s">
        <v>456</v>
      </c>
      <c r="F26" s="3" t="s">
        <v>473</v>
      </c>
    </row>
    <row r="27" spans="1:6" x14ac:dyDescent="0.25">
      <c r="A27" s="3">
        <v>8</v>
      </c>
      <c r="B27" s="9" t="s">
        <v>456</v>
      </c>
      <c r="C27" s="9" t="s">
        <v>456</v>
      </c>
      <c r="D27" s="3" t="s">
        <v>456</v>
      </c>
      <c r="E27" s="3" t="s">
        <v>456</v>
      </c>
      <c r="F27" s="3" t="s">
        <v>456</v>
      </c>
    </row>
    <row r="28" spans="1:6" x14ac:dyDescent="0.25">
      <c r="A28" s="3">
        <v>9</v>
      </c>
      <c r="B28" s="4">
        <v>43435</v>
      </c>
      <c r="C28" s="4">
        <v>43465</v>
      </c>
      <c r="D28" s="3" t="s">
        <v>474</v>
      </c>
      <c r="E28" s="3" t="s">
        <v>475</v>
      </c>
      <c r="F28" s="3" t="s">
        <v>476</v>
      </c>
    </row>
    <row r="29" spans="1:6" x14ac:dyDescent="0.25">
      <c r="A29" s="3">
        <v>9</v>
      </c>
      <c r="B29" s="4">
        <v>40817</v>
      </c>
      <c r="C29" s="4">
        <v>40940</v>
      </c>
      <c r="D29" s="3" t="s">
        <v>477</v>
      </c>
      <c r="E29" s="3" t="s">
        <v>478</v>
      </c>
      <c r="F29" s="3" t="s">
        <v>476</v>
      </c>
    </row>
    <row r="30" spans="1:6" x14ac:dyDescent="0.25">
      <c r="A30" s="3">
        <v>9</v>
      </c>
      <c r="B30" s="4">
        <v>39114</v>
      </c>
      <c r="C30" s="4">
        <v>40817</v>
      </c>
      <c r="D30" s="3" t="s">
        <v>479</v>
      </c>
      <c r="E30" s="3" t="s">
        <v>478</v>
      </c>
      <c r="F30" s="3" t="s">
        <v>476</v>
      </c>
    </row>
    <row r="31" spans="1:6" x14ac:dyDescent="0.25">
      <c r="A31" s="3">
        <v>10</v>
      </c>
      <c r="B31" s="4">
        <v>45809</v>
      </c>
      <c r="C31" s="4">
        <v>45931</v>
      </c>
      <c r="D31" s="3" t="s">
        <v>480</v>
      </c>
      <c r="E31" s="3" t="s">
        <v>481</v>
      </c>
      <c r="F31" s="3" t="s">
        <v>482</v>
      </c>
    </row>
    <row r="32" spans="1:6" x14ac:dyDescent="0.25">
      <c r="A32" s="3">
        <v>10</v>
      </c>
      <c r="B32" s="4">
        <v>45748</v>
      </c>
      <c r="C32" s="4">
        <v>45809</v>
      </c>
      <c r="D32" s="3" t="s">
        <v>448</v>
      </c>
      <c r="E32" s="3" t="s">
        <v>483</v>
      </c>
      <c r="F32" s="3" t="s">
        <v>482</v>
      </c>
    </row>
    <row r="33" spans="1:6" x14ac:dyDescent="0.25">
      <c r="A33" s="3">
        <v>10</v>
      </c>
      <c r="B33" s="4">
        <v>45292</v>
      </c>
      <c r="C33" s="4">
        <v>45717</v>
      </c>
      <c r="D33" s="3" t="s">
        <v>484</v>
      </c>
      <c r="E33" s="3" t="s">
        <v>485</v>
      </c>
      <c r="F33" s="3" t="s">
        <v>482</v>
      </c>
    </row>
    <row r="34" spans="1:6" x14ac:dyDescent="0.25">
      <c r="A34" s="3">
        <v>11</v>
      </c>
      <c r="B34" s="4">
        <v>43831</v>
      </c>
      <c r="C34" s="4">
        <v>44286</v>
      </c>
      <c r="D34" s="3" t="s">
        <v>486</v>
      </c>
      <c r="E34" s="3" t="s">
        <v>487</v>
      </c>
      <c r="F34" s="3" t="s">
        <v>482</v>
      </c>
    </row>
    <row r="35" spans="1:6" x14ac:dyDescent="0.25">
      <c r="A35" s="3">
        <v>11</v>
      </c>
      <c r="B35" s="4">
        <v>43739</v>
      </c>
      <c r="C35" s="4">
        <v>43861</v>
      </c>
      <c r="D35" s="3" t="s">
        <v>488</v>
      </c>
      <c r="E35" s="3" t="s">
        <v>489</v>
      </c>
      <c r="F35" s="3" t="s">
        <v>482</v>
      </c>
    </row>
    <row r="36" spans="1:6" x14ac:dyDescent="0.25">
      <c r="A36" s="3">
        <v>11</v>
      </c>
      <c r="B36" s="4">
        <v>42064</v>
      </c>
      <c r="C36" s="4">
        <v>43465</v>
      </c>
      <c r="D36" s="3" t="s">
        <v>490</v>
      </c>
      <c r="E36" s="3" t="s">
        <v>491</v>
      </c>
      <c r="F36" s="3" t="s">
        <v>482</v>
      </c>
    </row>
    <row r="37" spans="1:6" x14ac:dyDescent="0.25">
      <c r="A37" s="3">
        <v>12</v>
      </c>
      <c r="B37" s="7">
        <v>2019</v>
      </c>
      <c r="C37" s="7">
        <v>2021</v>
      </c>
      <c r="D37" s="3" t="s">
        <v>492</v>
      </c>
      <c r="E37" s="3" t="s">
        <v>493</v>
      </c>
      <c r="F37" s="3" t="s">
        <v>482</v>
      </c>
    </row>
    <row r="38" spans="1:6" x14ac:dyDescent="0.25">
      <c r="A38" s="3">
        <v>12</v>
      </c>
      <c r="B38" s="7">
        <v>2017</v>
      </c>
      <c r="C38" s="7">
        <v>2018</v>
      </c>
      <c r="D38" s="3" t="s">
        <v>494</v>
      </c>
      <c r="E38" s="3" t="s">
        <v>495</v>
      </c>
      <c r="F38" s="3" t="s">
        <v>482</v>
      </c>
    </row>
    <row r="39" spans="1:6" x14ac:dyDescent="0.25">
      <c r="A39" s="3">
        <v>12</v>
      </c>
      <c r="B39" s="7">
        <v>2016</v>
      </c>
      <c r="C39" s="7">
        <v>2017</v>
      </c>
      <c r="D39" s="3" t="s">
        <v>496</v>
      </c>
      <c r="E39" s="3" t="s">
        <v>497</v>
      </c>
      <c r="F39" s="3" t="s">
        <v>482</v>
      </c>
    </row>
    <row r="40" spans="1:6" x14ac:dyDescent="0.25">
      <c r="A40" s="3">
        <v>13</v>
      </c>
      <c r="B40" s="7">
        <v>2016</v>
      </c>
      <c r="C40" s="7">
        <v>2017</v>
      </c>
      <c r="D40" s="3" t="s">
        <v>498</v>
      </c>
      <c r="E40" s="3" t="s">
        <v>499</v>
      </c>
      <c r="F40" s="3" t="s">
        <v>457</v>
      </c>
    </row>
    <row r="41" spans="1:6" x14ac:dyDescent="0.25">
      <c r="A41" s="3">
        <v>13</v>
      </c>
      <c r="B41" s="7">
        <v>2013</v>
      </c>
      <c r="C41" s="7">
        <v>2016</v>
      </c>
      <c r="D41" s="3" t="s">
        <v>500</v>
      </c>
      <c r="E41" s="3" t="s">
        <v>501</v>
      </c>
      <c r="F41" s="3" t="s">
        <v>457</v>
      </c>
    </row>
    <row r="42" spans="1:6" x14ac:dyDescent="0.25">
      <c r="A42" s="3">
        <v>13</v>
      </c>
      <c r="B42" s="9" t="s">
        <v>456</v>
      </c>
      <c r="C42" s="9" t="s">
        <v>456</v>
      </c>
      <c r="D42" s="3" t="s">
        <v>456</v>
      </c>
      <c r="E42" s="3" t="s">
        <v>456</v>
      </c>
      <c r="F42" s="3" t="s">
        <v>456</v>
      </c>
    </row>
    <row r="43" spans="1:6" x14ac:dyDescent="0.25">
      <c r="A43" s="3">
        <v>14</v>
      </c>
      <c r="B43" s="9" t="s">
        <v>211</v>
      </c>
      <c r="C43" s="9" t="s">
        <v>211</v>
      </c>
      <c r="D43" s="3" t="s">
        <v>211</v>
      </c>
      <c r="E43" s="3" t="s">
        <v>211</v>
      </c>
      <c r="F43" s="3" t="s">
        <v>211</v>
      </c>
    </row>
    <row r="44" spans="1:6" x14ac:dyDescent="0.25">
      <c r="A44" s="3">
        <v>14</v>
      </c>
      <c r="B44" s="9" t="s">
        <v>211</v>
      </c>
      <c r="C44" s="9" t="s">
        <v>211</v>
      </c>
      <c r="D44" s="3" t="s">
        <v>211</v>
      </c>
      <c r="E44" s="3" t="s">
        <v>211</v>
      </c>
      <c r="F44" s="3" t="s">
        <v>211</v>
      </c>
    </row>
    <row r="45" spans="1:6" x14ac:dyDescent="0.25">
      <c r="A45" s="3">
        <v>14</v>
      </c>
      <c r="B45" s="9" t="s">
        <v>211</v>
      </c>
      <c r="C45" s="9" t="s">
        <v>211</v>
      </c>
      <c r="D45" s="3" t="s">
        <v>211</v>
      </c>
      <c r="E45" s="3" t="s">
        <v>211</v>
      </c>
      <c r="F45" s="3" t="s">
        <v>211</v>
      </c>
    </row>
    <row r="46" spans="1:6" x14ac:dyDescent="0.25">
      <c r="A46" s="3">
        <v>15</v>
      </c>
      <c r="B46" s="4" t="s">
        <v>454</v>
      </c>
      <c r="C46" s="4" t="s">
        <v>454</v>
      </c>
      <c r="D46" s="3" t="s">
        <v>454</v>
      </c>
      <c r="E46" s="3" t="s">
        <v>454</v>
      </c>
      <c r="F46" s="3" t="s">
        <v>454</v>
      </c>
    </row>
    <row r="47" spans="1:6" x14ac:dyDescent="0.25">
      <c r="A47" s="3">
        <v>15</v>
      </c>
      <c r="B47" s="4" t="s">
        <v>454</v>
      </c>
      <c r="C47" s="4" t="s">
        <v>454</v>
      </c>
      <c r="D47" s="3" t="s">
        <v>454</v>
      </c>
      <c r="E47" s="3" t="s">
        <v>454</v>
      </c>
      <c r="F47" s="3" t="s">
        <v>454</v>
      </c>
    </row>
    <row r="48" spans="1:6" x14ac:dyDescent="0.25">
      <c r="A48" s="3">
        <v>15</v>
      </c>
      <c r="B48" s="4" t="s">
        <v>454</v>
      </c>
      <c r="C48" s="4" t="s">
        <v>454</v>
      </c>
      <c r="D48" s="3" t="s">
        <v>454</v>
      </c>
      <c r="E48" s="3" t="s">
        <v>454</v>
      </c>
      <c r="F48" s="3" t="s">
        <v>454</v>
      </c>
    </row>
    <row r="49" spans="1:6" x14ac:dyDescent="0.25">
      <c r="A49" s="3">
        <v>16</v>
      </c>
      <c r="B49" s="7">
        <v>2017</v>
      </c>
      <c r="C49" s="7">
        <v>2023</v>
      </c>
      <c r="D49" s="3" t="s">
        <v>502</v>
      </c>
      <c r="E49" s="3" t="s">
        <v>503</v>
      </c>
      <c r="F49" s="3" t="s">
        <v>504</v>
      </c>
    </row>
    <row r="50" spans="1:6" x14ac:dyDescent="0.25">
      <c r="A50" s="3">
        <v>16</v>
      </c>
      <c r="B50" s="7">
        <v>2011</v>
      </c>
      <c r="C50" s="7">
        <v>2014</v>
      </c>
      <c r="D50" s="3" t="s">
        <v>505</v>
      </c>
      <c r="E50" s="3" t="s">
        <v>506</v>
      </c>
      <c r="F50" s="3" t="s">
        <v>504</v>
      </c>
    </row>
    <row r="51" spans="1:6" x14ac:dyDescent="0.25">
      <c r="A51" s="3">
        <v>16</v>
      </c>
      <c r="B51" s="7">
        <v>2005</v>
      </c>
      <c r="C51" s="7">
        <v>2013</v>
      </c>
      <c r="D51" s="3" t="s">
        <v>505</v>
      </c>
      <c r="E51" s="3" t="s">
        <v>507</v>
      </c>
      <c r="F51" s="3" t="s">
        <v>504</v>
      </c>
    </row>
    <row r="52" spans="1:6" x14ac:dyDescent="0.25">
      <c r="A52" s="3">
        <v>17</v>
      </c>
      <c r="B52" s="4">
        <v>45597</v>
      </c>
      <c r="C52" s="4">
        <v>45762</v>
      </c>
      <c r="D52" s="3" t="s">
        <v>448</v>
      </c>
      <c r="E52" s="3" t="s">
        <v>508</v>
      </c>
      <c r="F52" s="3" t="s">
        <v>482</v>
      </c>
    </row>
    <row r="53" spans="1:6" x14ac:dyDescent="0.25">
      <c r="A53" s="3">
        <v>17</v>
      </c>
      <c r="B53" s="9" t="s">
        <v>456</v>
      </c>
      <c r="C53" s="9" t="s">
        <v>456</v>
      </c>
      <c r="D53" s="3" t="s">
        <v>456</v>
      </c>
      <c r="E53" s="3" t="s">
        <v>456</v>
      </c>
      <c r="F53" s="3" t="s">
        <v>456</v>
      </c>
    </row>
    <row r="54" spans="1:6" x14ac:dyDescent="0.25">
      <c r="A54" s="3">
        <v>17</v>
      </c>
      <c r="B54" s="9" t="s">
        <v>456</v>
      </c>
      <c r="C54" s="9" t="s">
        <v>456</v>
      </c>
      <c r="D54" s="3" t="s">
        <v>456</v>
      </c>
      <c r="E54" s="3" t="s">
        <v>456</v>
      </c>
      <c r="F54" s="3" t="s">
        <v>456</v>
      </c>
    </row>
    <row r="55" spans="1:6" x14ac:dyDescent="0.25">
      <c r="A55" s="3">
        <v>18</v>
      </c>
      <c r="B55" s="9" t="s">
        <v>211</v>
      </c>
      <c r="C55" s="9" t="s">
        <v>211</v>
      </c>
      <c r="D55" s="3" t="s">
        <v>211</v>
      </c>
      <c r="E55" s="3" t="s">
        <v>211</v>
      </c>
      <c r="F55" s="3" t="s">
        <v>211</v>
      </c>
    </row>
    <row r="56" spans="1:6" x14ac:dyDescent="0.25">
      <c r="A56" s="3">
        <v>18</v>
      </c>
      <c r="B56" s="9" t="s">
        <v>211</v>
      </c>
      <c r="C56" s="9" t="s">
        <v>211</v>
      </c>
      <c r="D56" s="3" t="s">
        <v>211</v>
      </c>
      <c r="E56" s="3" t="s">
        <v>211</v>
      </c>
      <c r="F56" s="3" t="s">
        <v>211</v>
      </c>
    </row>
    <row r="57" spans="1:6" x14ac:dyDescent="0.25">
      <c r="A57" s="3">
        <v>18</v>
      </c>
      <c r="B57" s="9" t="s">
        <v>211</v>
      </c>
      <c r="C57" s="9" t="s">
        <v>211</v>
      </c>
      <c r="D57" s="3" t="s">
        <v>211</v>
      </c>
      <c r="E57" s="3" t="s">
        <v>211</v>
      </c>
      <c r="F57" s="3" t="s">
        <v>211</v>
      </c>
    </row>
    <row r="58" spans="1:6" x14ac:dyDescent="0.25">
      <c r="A58" s="3">
        <v>19</v>
      </c>
      <c r="B58" s="9">
        <v>45032</v>
      </c>
      <c r="C58" s="9">
        <v>45838</v>
      </c>
      <c r="D58" s="3" t="s">
        <v>448</v>
      </c>
      <c r="E58" s="3" t="s">
        <v>509</v>
      </c>
      <c r="F58" s="3" t="s">
        <v>510</v>
      </c>
    </row>
    <row r="59" spans="1:6" x14ac:dyDescent="0.25">
      <c r="A59" s="3">
        <v>19</v>
      </c>
      <c r="B59" s="4">
        <v>43435</v>
      </c>
      <c r="C59" s="4">
        <v>44958</v>
      </c>
      <c r="D59" s="3" t="s">
        <v>511</v>
      </c>
      <c r="E59" s="3" t="s">
        <v>512</v>
      </c>
      <c r="F59" s="3" t="s">
        <v>510</v>
      </c>
    </row>
    <row r="60" spans="1:6" x14ac:dyDescent="0.25">
      <c r="A60" s="3">
        <v>19</v>
      </c>
      <c r="B60" s="4">
        <v>42401</v>
      </c>
      <c r="C60" s="4">
        <v>42583</v>
      </c>
      <c r="D60" s="3" t="s">
        <v>513</v>
      </c>
      <c r="E60" s="3" t="s">
        <v>514</v>
      </c>
      <c r="F60" s="3" t="s">
        <v>510</v>
      </c>
    </row>
    <row r="61" spans="1:6" x14ac:dyDescent="0.25">
      <c r="A61" s="3">
        <v>20</v>
      </c>
      <c r="B61" s="4">
        <v>45793</v>
      </c>
      <c r="C61" s="4">
        <v>45792</v>
      </c>
      <c r="D61" s="3" t="s">
        <v>515</v>
      </c>
      <c r="E61" s="3" t="s">
        <v>516</v>
      </c>
      <c r="F61" s="3" t="s">
        <v>517</v>
      </c>
    </row>
    <row r="62" spans="1:6" x14ac:dyDescent="0.25">
      <c r="A62" s="3">
        <v>20</v>
      </c>
      <c r="B62" s="4">
        <v>44652</v>
      </c>
      <c r="C62" s="4">
        <v>45536</v>
      </c>
      <c r="D62" s="3" t="s">
        <v>451</v>
      </c>
      <c r="E62" s="3" t="s">
        <v>518</v>
      </c>
      <c r="F62" s="3" t="s">
        <v>517</v>
      </c>
    </row>
    <row r="63" spans="1:6" x14ac:dyDescent="0.25">
      <c r="A63" s="3">
        <v>20</v>
      </c>
      <c r="B63" s="4">
        <v>43709</v>
      </c>
      <c r="C63" s="4">
        <v>44621</v>
      </c>
      <c r="D63" s="3" t="s">
        <v>519</v>
      </c>
      <c r="E63" s="3" t="s">
        <v>520</v>
      </c>
      <c r="F63" s="3" t="s">
        <v>517</v>
      </c>
    </row>
    <row r="64" spans="1:6" x14ac:dyDescent="0.25">
      <c r="A64" s="3">
        <v>21</v>
      </c>
      <c r="B64" s="4">
        <v>45597</v>
      </c>
      <c r="C64" s="4">
        <v>45838</v>
      </c>
      <c r="D64" s="3" t="s">
        <v>448</v>
      </c>
      <c r="E64" s="3" t="s">
        <v>521</v>
      </c>
      <c r="F64" s="3" t="s">
        <v>522</v>
      </c>
    </row>
    <row r="65" spans="1:6" x14ac:dyDescent="0.25">
      <c r="A65" s="3">
        <v>21</v>
      </c>
      <c r="B65" s="4">
        <v>43891</v>
      </c>
      <c r="C65" s="4">
        <v>45536</v>
      </c>
      <c r="D65" s="3" t="s">
        <v>451</v>
      </c>
      <c r="E65" s="3" t="s">
        <v>523</v>
      </c>
      <c r="F65" s="3" t="s">
        <v>522</v>
      </c>
    </row>
    <row r="66" spans="1:6" x14ac:dyDescent="0.25">
      <c r="A66" s="3">
        <v>21</v>
      </c>
      <c r="B66" s="4">
        <v>44531</v>
      </c>
      <c r="C66" s="4">
        <v>44896</v>
      </c>
      <c r="D66" s="3" t="s">
        <v>524</v>
      </c>
      <c r="E66" s="3" t="s">
        <v>518</v>
      </c>
      <c r="F66" s="3" t="s">
        <v>522</v>
      </c>
    </row>
    <row r="67" spans="1:6" x14ac:dyDescent="0.25">
      <c r="A67" s="3">
        <v>22</v>
      </c>
      <c r="B67" s="4">
        <v>44621</v>
      </c>
      <c r="C67" s="4">
        <v>45658</v>
      </c>
      <c r="D67" s="3" t="s">
        <v>525</v>
      </c>
      <c r="E67" s="3" t="s">
        <v>495</v>
      </c>
      <c r="F67" s="3" t="s">
        <v>517</v>
      </c>
    </row>
    <row r="68" spans="1:6" x14ac:dyDescent="0.25">
      <c r="A68" s="3">
        <v>22</v>
      </c>
      <c r="B68" s="9">
        <v>43891</v>
      </c>
      <c r="C68" s="9">
        <v>44621</v>
      </c>
      <c r="D68" s="3" t="s">
        <v>525</v>
      </c>
      <c r="E68" s="3" t="s">
        <v>526</v>
      </c>
      <c r="F68" s="3" t="s">
        <v>517</v>
      </c>
    </row>
    <row r="69" spans="1:6" x14ac:dyDescent="0.25">
      <c r="A69" s="3">
        <v>22</v>
      </c>
      <c r="B69" s="9">
        <v>43101</v>
      </c>
      <c r="C69" s="9" t="s">
        <v>527</v>
      </c>
      <c r="D69" s="3" t="s">
        <v>528</v>
      </c>
      <c r="E69" s="3" t="s">
        <v>529</v>
      </c>
      <c r="F69" s="3" t="s">
        <v>517</v>
      </c>
    </row>
    <row r="70" spans="1:6" x14ac:dyDescent="0.25">
      <c r="A70" s="3">
        <v>23</v>
      </c>
      <c r="B70" s="9">
        <v>43709</v>
      </c>
      <c r="C70" s="9" t="s">
        <v>527</v>
      </c>
      <c r="D70" s="3" t="s">
        <v>451</v>
      </c>
      <c r="E70" s="3" t="s">
        <v>530</v>
      </c>
      <c r="F70" s="3" t="s">
        <v>482</v>
      </c>
    </row>
    <row r="71" spans="1:6" x14ac:dyDescent="0.25">
      <c r="A71" s="3">
        <v>23</v>
      </c>
      <c r="B71" s="9">
        <v>43466</v>
      </c>
      <c r="C71" s="9">
        <v>43678</v>
      </c>
      <c r="D71" s="3" t="s">
        <v>451</v>
      </c>
      <c r="E71" s="3" t="s">
        <v>531</v>
      </c>
      <c r="F71" s="3" t="s">
        <v>482</v>
      </c>
    </row>
    <row r="72" spans="1:6" x14ac:dyDescent="0.25">
      <c r="A72" s="3">
        <v>23</v>
      </c>
      <c r="B72" s="9">
        <v>43344</v>
      </c>
      <c r="C72" s="9">
        <v>43435</v>
      </c>
      <c r="D72" s="3" t="s">
        <v>532</v>
      </c>
      <c r="E72" s="3" t="s">
        <v>533</v>
      </c>
      <c r="F72" s="3" t="s">
        <v>482</v>
      </c>
    </row>
    <row r="73" spans="1:6" x14ac:dyDescent="0.25">
      <c r="A73" s="3">
        <v>24</v>
      </c>
      <c r="B73" s="9" t="s">
        <v>211</v>
      </c>
      <c r="C73" s="9" t="s">
        <v>211</v>
      </c>
      <c r="D73" s="3" t="s">
        <v>211</v>
      </c>
      <c r="E73" s="3" t="s">
        <v>211</v>
      </c>
      <c r="F73" s="3" t="s">
        <v>211</v>
      </c>
    </row>
    <row r="74" spans="1:6" x14ac:dyDescent="0.25">
      <c r="A74" s="3">
        <v>24</v>
      </c>
      <c r="B74" s="9" t="s">
        <v>211</v>
      </c>
      <c r="C74" s="9" t="s">
        <v>211</v>
      </c>
      <c r="D74" s="3" t="s">
        <v>211</v>
      </c>
      <c r="E74" s="3" t="s">
        <v>211</v>
      </c>
      <c r="F74" s="3" t="s">
        <v>211</v>
      </c>
    </row>
    <row r="75" spans="1:6" x14ac:dyDescent="0.25">
      <c r="A75" s="3">
        <v>24</v>
      </c>
      <c r="B75" s="9" t="s">
        <v>211</v>
      </c>
      <c r="C75" s="9" t="s">
        <v>211</v>
      </c>
      <c r="D75" s="3" t="s">
        <v>211</v>
      </c>
      <c r="E75" s="3" t="s">
        <v>211</v>
      </c>
      <c r="F75" s="3" t="s">
        <v>211</v>
      </c>
    </row>
    <row r="76" spans="1:6" x14ac:dyDescent="0.25">
      <c r="A76" s="3">
        <v>25</v>
      </c>
      <c r="B76" s="9">
        <v>42370</v>
      </c>
      <c r="C76" s="9">
        <v>43497</v>
      </c>
      <c r="D76" s="3" t="s">
        <v>534</v>
      </c>
      <c r="E76" s="3" t="s">
        <v>535</v>
      </c>
      <c r="F76" s="3" t="s">
        <v>482</v>
      </c>
    </row>
    <row r="77" spans="1:6" x14ac:dyDescent="0.25">
      <c r="A77" s="3">
        <v>25</v>
      </c>
      <c r="B77" s="9">
        <v>41456</v>
      </c>
      <c r="C77" s="9">
        <v>42339</v>
      </c>
      <c r="D77" s="3" t="s">
        <v>536</v>
      </c>
      <c r="E77" s="3" t="s">
        <v>529</v>
      </c>
      <c r="F77" s="3" t="s">
        <v>482</v>
      </c>
    </row>
    <row r="78" spans="1:6" x14ac:dyDescent="0.25">
      <c r="A78" s="3">
        <v>25</v>
      </c>
      <c r="B78" s="9">
        <v>40955</v>
      </c>
      <c r="C78" s="9">
        <v>41121</v>
      </c>
      <c r="D78" s="3" t="s">
        <v>537</v>
      </c>
      <c r="E78" s="3" t="s">
        <v>538</v>
      </c>
      <c r="F78" s="3" t="s">
        <v>482</v>
      </c>
    </row>
    <row r="79" spans="1:6" x14ac:dyDescent="0.25">
      <c r="A79" s="3">
        <v>26</v>
      </c>
      <c r="B79" s="9">
        <v>43529</v>
      </c>
      <c r="C79" s="10">
        <v>2023</v>
      </c>
      <c r="D79" s="3" t="s">
        <v>539</v>
      </c>
      <c r="E79" s="3" t="s">
        <v>485</v>
      </c>
      <c r="F79" s="3" t="s">
        <v>482</v>
      </c>
    </row>
    <row r="80" spans="1:6" x14ac:dyDescent="0.25">
      <c r="A80" s="3">
        <v>26</v>
      </c>
      <c r="B80" s="9">
        <v>43435</v>
      </c>
      <c r="C80" s="9">
        <v>43527</v>
      </c>
      <c r="D80" s="3" t="s">
        <v>540</v>
      </c>
      <c r="E80" s="3" t="s">
        <v>518</v>
      </c>
      <c r="F80" s="3" t="s">
        <v>482</v>
      </c>
    </row>
    <row r="81" spans="1:6" x14ac:dyDescent="0.25">
      <c r="A81" s="3">
        <v>26</v>
      </c>
      <c r="B81" s="9">
        <v>42917</v>
      </c>
      <c r="C81" s="9">
        <v>43405</v>
      </c>
      <c r="D81" s="3" t="s">
        <v>541</v>
      </c>
      <c r="E81" s="3" t="s">
        <v>542</v>
      </c>
      <c r="F81" s="3" t="s">
        <v>482</v>
      </c>
    </row>
    <row r="82" spans="1:6" x14ac:dyDescent="0.25">
      <c r="A82" s="3">
        <v>27</v>
      </c>
      <c r="B82" s="9" t="s">
        <v>211</v>
      </c>
      <c r="C82" s="9" t="s">
        <v>211</v>
      </c>
      <c r="D82" s="3" t="s">
        <v>211</v>
      </c>
      <c r="E82" s="3" t="s">
        <v>211</v>
      </c>
      <c r="F82" s="3" t="s">
        <v>211</v>
      </c>
    </row>
    <row r="83" spans="1:6" x14ac:dyDescent="0.25">
      <c r="A83" s="3">
        <v>27</v>
      </c>
      <c r="B83" s="9" t="s">
        <v>211</v>
      </c>
      <c r="C83" s="9" t="s">
        <v>211</v>
      </c>
      <c r="D83" s="3" t="s">
        <v>211</v>
      </c>
      <c r="E83" s="3" t="s">
        <v>211</v>
      </c>
      <c r="F83" s="3" t="s">
        <v>211</v>
      </c>
    </row>
    <row r="84" spans="1:6" x14ac:dyDescent="0.25">
      <c r="A84" s="3">
        <v>27</v>
      </c>
      <c r="B84" s="9" t="s">
        <v>211</v>
      </c>
      <c r="C84" s="9" t="s">
        <v>211</v>
      </c>
      <c r="D84" s="3" t="s">
        <v>211</v>
      </c>
      <c r="E84" s="3" t="s">
        <v>211</v>
      </c>
      <c r="F84" s="3" t="s">
        <v>211</v>
      </c>
    </row>
    <row r="85" spans="1:6" x14ac:dyDescent="0.25">
      <c r="A85" s="3">
        <v>28</v>
      </c>
      <c r="B85" s="9">
        <v>45704</v>
      </c>
      <c r="C85" s="9">
        <v>45838</v>
      </c>
      <c r="D85" s="3" t="s">
        <v>448</v>
      </c>
      <c r="E85" s="3" t="s">
        <v>543</v>
      </c>
      <c r="F85" s="3" t="s">
        <v>482</v>
      </c>
    </row>
    <row r="86" spans="1:6" x14ac:dyDescent="0.25">
      <c r="A86" s="3">
        <v>28</v>
      </c>
      <c r="B86" s="9" t="s">
        <v>456</v>
      </c>
      <c r="C86" s="9" t="s">
        <v>456</v>
      </c>
      <c r="D86" s="3" t="s">
        <v>456</v>
      </c>
      <c r="E86" s="3" t="s">
        <v>456</v>
      </c>
      <c r="F86" s="3" t="s">
        <v>456</v>
      </c>
    </row>
    <row r="87" spans="1:6" x14ac:dyDescent="0.25">
      <c r="A87" s="3">
        <v>28</v>
      </c>
      <c r="B87" s="9" t="s">
        <v>456</v>
      </c>
      <c r="C87" s="9" t="s">
        <v>456</v>
      </c>
      <c r="D87" s="3" t="s">
        <v>456</v>
      </c>
      <c r="E87" s="3" t="s">
        <v>456</v>
      </c>
      <c r="F87" s="3" t="s">
        <v>456</v>
      </c>
    </row>
    <row r="88" spans="1:6" x14ac:dyDescent="0.25">
      <c r="A88" s="3">
        <v>29</v>
      </c>
      <c r="B88" s="4">
        <v>44927</v>
      </c>
      <c r="C88" s="4">
        <v>45536</v>
      </c>
      <c r="D88" s="3" t="s">
        <v>451</v>
      </c>
      <c r="E88" s="3" t="s">
        <v>518</v>
      </c>
      <c r="F88" s="3" t="s">
        <v>482</v>
      </c>
    </row>
    <row r="89" spans="1:6" x14ac:dyDescent="0.25">
      <c r="A89" s="3">
        <v>29</v>
      </c>
      <c r="B89" s="4">
        <v>44501</v>
      </c>
      <c r="C89" s="4">
        <v>44927</v>
      </c>
      <c r="D89" s="3" t="s">
        <v>451</v>
      </c>
      <c r="E89" s="3" t="s">
        <v>544</v>
      </c>
      <c r="F89" s="3" t="s">
        <v>482</v>
      </c>
    </row>
    <row r="90" spans="1:6" x14ac:dyDescent="0.25">
      <c r="A90" s="3">
        <v>29</v>
      </c>
      <c r="B90" s="4">
        <v>43525</v>
      </c>
      <c r="C90" s="4">
        <v>44501</v>
      </c>
      <c r="D90" s="3" t="s">
        <v>545</v>
      </c>
      <c r="E90" s="3" t="s">
        <v>546</v>
      </c>
      <c r="F90" s="3" t="s">
        <v>482</v>
      </c>
    </row>
    <row r="91" spans="1:6" x14ac:dyDescent="0.25">
      <c r="A91" s="3">
        <v>30</v>
      </c>
      <c r="B91" s="4" t="s">
        <v>454</v>
      </c>
      <c r="C91" s="4" t="s">
        <v>454</v>
      </c>
      <c r="D91" s="3" t="s">
        <v>454</v>
      </c>
      <c r="E91" s="3" t="s">
        <v>454</v>
      </c>
      <c r="F91" s="3" t="s">
        <v>454</v>
      </c>
    </row>
    <row r="92" spans="1:6" x14ac:dyDescent="0.25">
      <c r="A92" s="3">
        <v>30</v>
      </c>
      <c r="B92" s="4" t="s">
        <v>454</v>
      </c>
      <c r="C92" s="4" t="s">
        <v>454</v>
      </c>
      <c r="D92" s="3" t="s">
        <v>454</v>
      </c>
      <c r="E92" s="3" t="s">
        <v>454</v>
      </c>
      <c r="F92" s="3" t="s">
        <v>454</v>
      </c>
    </row>
    <row r="93" spans="1:6" x14ac:dyDescent="0.25">
      <c r="A93" s="3">
        <v>30</v>
      </c>
      <c r="B93" s="4" t="s">
        <v>454</v>
      </c>
      <c r="C93" s="4" t="s">
        <v>454</v>
      </c>
      <c r="D93" s="3" t="s">
        <v>454</v>
      </c>
      <c r="E93" s="3" t="s">
        <v>454</v>
      </c>
      <c r="F93" s="3" t="s">
        <v>454</v>
      </c>
    </row>
    <row r="94" spans="1:6" x14ac:dyDescent="0.25">
      <c r="A94" s="3">
        <v>31</v>
      </c>
      <c r="B94" s="9">
        <v>44927</v>
      </c>
      <c r="C94" s="9" t="s">
        <v>527</v>
      </c>
      <c r="D94" s="3" t="s">
        <v>451</v>
      </c>
      <c r="E94" s="3" t="s">
        <v>547</v>
      </c>
      <c r="F94" s="3" t="s">
        <v>548</v>
      </c>
    </row>
    <row r="95" spans="1:6" x14ac:dyDescent="0.25">
      <c r="A95" s="3">
        <v>31</v>
      </c>
      <c r="B95" s="10">
        <v>2007</v>
      </c>
      <c r="C95" s="9">
        <v>44896</v>
      </c>
      <c r="D95" s="3" t="s">
        <v>451</v>
      </c>
      <c r="E95" s="3" t="s">
        <v>518</v>
      </c>
      <c r="F95" s="3" t="s">
        <v>548</v>
      </c>
    </row>
    <row r="96" spans="1:6" x14ac:dyDescent="0.25">
      <c r="A96" s="3">
        <v>31</v>
      </c>
      <c r="B96" s="9">
        <v>37469</v>
      </c>
      <c r="C96" s="9">
        <v>39417</v>
      </c>
      <c r="D96" s="3" t="s">
        <v>549</v>
      </c>
      <c r="E96" s="3" t="s">
        <v>518</v>
      </c>
      <c r="F96" s="3" t="s">
        <v>548</v>
      </c>
    </row>
    <row r="97" spans="1:6" x14ac:dyDescent="0.25">
      <c r="A97" s="3">
        <v>32</v>
      </c>
      <c r="B97" s="9">
        <v>39295</v>
      </c>
      <c r="C97" s="9">
        <v>45627</v>
      </c>
      <c r="D97" s="3" t="s">
        <v>451</v>
      </c>
      <c r="E97" s="3" t="s">
        <v>518</v>
      </c>
      <c r="F97" s="3" t="s">
        <v>550</v>
      </c>
    </row>
    <row r="98" spans="1:6" x14ac:dyDescent="0.25">
      <c r="A98" s="3">
        <v>32</v>
      </c>
      <c r="B98" s="9" t="s">
        <v>456</v>
      </c>
      <c r="C98" s="9" t="s">
        <v>456</v>
      </c>
      <c r="D98" s="3" t="s">
        <v>456</v>
      </c>
      <c r="E98" s="3" t="s">
        <v>456</v>
      </c>
      <c r="F98" s="3" t="s">
        <v>456</v>
      </c>
    </row>
    <row r="99" spans="1:6" x14ac:dyDescent="0.25">
      <c r="A99" s="3">
        <v>32</v>
      </c>
      <c r="B99" s="9" t="s">
        <v>456</v>
      </c>
      <c r="C99" s="9" t="s">
        <v>456</v>
      </c>
      <c r="D99" s="3" t="s">
        <v>456</v>
      </c>
      <c r="E99" s="3" t="s">
        <v>456</v>
      </c>
      <c r="F99" s="3" t="s">
        <v>456</v>
      </c>
    </row>
    <row r="100" spans="1:6" x14ac:dyDescent="0.25">
      <c r="A100" s="3">
        <v>33</v>
      </c>
      <c r="B100" s="4" t="s">
        <v>551</v>
      </c>
      <c r="C100" s="9" t="s">
        <v>552</v>
      </c>
      <c r="D100" s="3" t="s">
        <v>553</v>
      </c>
      <c r="E100" s="3" t="s">
        <v>522</v>
      </c>
      <c r="F100" s="3" t="s">
        <v>482</v>
      </c>
    </row>
    <row r="101" spans="1:6" x14ac:dyDescent="0.25">
      <c r="A101" s="3">
        <v>33</v>
      </c>
      <c r="B101" s="4">
        <v>43678</v>
      </c>
      <c r="C101" s="9" t="s">
        <v>554</v>
      </c>
      <c r="D101" s="3" t="s">
        <v>555</v>
      </c>
      <c r="E101" s="3" t="s">
        <v>556</v>
      </c>
      <c r="F101" s="3" t="s">
        <v>482</v>
      </c>
    </row>
    <row r="102" spans="1:6" x14ac:dyDescent="0.25">
      <c r="A102" s="3">
        <v>33</v>
      </c>
      <c r="B102" s="4">
        <v>43313</v>
      </c>
      <c r="C102" s="9" t="s">
        <v>527</v>
      </c>
      <c r="D102" s="3" t="s">
        <v>557</v>
      </c>
      <c r="E102" s="3" t="s">
        <v>558</v>
      </c>
      <c r="F102" s="3" t="s">
        <v>482</v>
      </c>
    </row>
    <row r="103" spans="1:6" x14ac:dyDescent="0.25">
      <c r="A103" s="3">
        <v>34</v>
      </c>
      <c r="B103" s="4">
        <v>44501</v>
      </c>
      <c r="C103" s="9" t="s">
        <v>527</v>
      </c>
      <c r="D103" s="3" t="s">
        <v>451</v>
      </c>
      <c r="E103" s="3" t="s">
        <v>559</v>
      </c>
      <c r="F103" s="3" t="s">
        <v>482</v>
      </c>
    </row>
    <row r="104" spans="1:6" x14ac:dyDescent="0.25">
      <c r="A104" s="3">
        <v>34</v>
      </c>
      <c r="B104" s="7">
        <v>2020</v>
      </c>
      <c r="C104" s="10">
        <v>2021</v>
      </c>
      <c r="D104" s="3" t="s">
        <v>560</v>
      </c>
      <c r="E104" s="3" t="s">
        <v>561</v>
      </c>
      <c r="F104" s="3" t="s">
        <v>482</v>
      </c>
    </row>
    <row r="105" spans="1:6" x14ac:dyDescent="0.25">
      <c r="A105" s="3">
        <v>34</v>
      </c>
      <c r="B105" s="7">
        <v>2018</v>
      </c>
      <c r="C105" s="7">
        <v>2020</v>
      </c>
      <c r="D105" s="3" t="s">
        <v>562</v>
      </c>
      <c r="E105" s="3" t="s">
        <v>563</v>
      </c>
      <c r="F105" s="3" t="s">
        <v>482</v>
      </c>
    </row>
    <row r="106" spans="1:6" x14ac:dyDescent="0.25">
      <c r="A106" s="3">
        <v>35</v>
      </c>
      <c r="B106" s="4">
        <v>43466</v>
      </c>
      <c r="C106" s="4">
        <v>45536</v>
      </c>
      <c r="D106" s="3" t="s">
        <v>451</v>
      </c>
      <c r="E106" s="3" t="s">
        <v>564</v>
      </c>
      <c r="F106" s="3" t="s">
        <v>522</v>
      </c>
    </row>
    <row r="107" spans="1:6" x14ac:dyDescent="0.25">
      <c r="A107" s="3">
        <v>35</v>
      </c>
      <c r="B107" s="4">
        <v>43405</v>
      </c>
      <c r="C107" s="4">
        <v>43435</v>
      </c>
      <c r="D107" s="3" t="s">
        <v>451</v>
      </c>
      <c r="E107" s="3" t="s">
        <v>565</v>
      </c>
      <c r="F107" s="3" t="s">
        <v>522</v>
      </c>
    </row>
    <row r="108" spans="1:6" x14ac:dyDescent="0.25">
      <c r="A108" s="3">
        <v>35</v>
      </c>
      <c r="B108" s="4">
        <v>43374</v>
      </c>
      <c r="C108" s="4">
        <v>43404</v>
      </c>
      <c r="D108" s="3" t="s">
        <v>451</v>
      </c>
      <c r="E108" s="3" t="s">
        <v>478</v>
      </c>
      <c r="F108" s="3" t="s">
        <v>522</v>
      </c>
    </row>
    <row r="109" spans="1:6" x14ac:dyDescent="0.25">
      <c r="A109" s="3">
        <v>36</v>
      </c>
      <c r="B109" s="9" t="s">
        <v>211</v>
      </c>
      <c r="C109" s="9" t="s">
        <v>211</v>
      </c>
      <c r="D109" s="3" t="s">
        <v>211</v>
      </c>
      <c r="E109" s="3" t="s">
        <v>211</v>
      </c>
      <c r="F109" s="3" t="s">
        <v>211</v>
      </c>
    </row>
    <row r="110" spans="1:6" x14ac:dyDescent="0.25">
      <c r="A110" s="3">
        <v>36</v>
      </c>
      <c r="B110" s="9" t="s">
        <v>211</v>
      </c>
      <c r="C110" s="9" t="s">
        <v>211</v>
      </c>
      <c r="D110" s="3" t="s">
        <v>211</v>
      </c>
      <c r="E110" s="3" t="s">
        <v>211</v>
      </c>
      <c r="F110" s="3" t="s">
        <v>211</v>
      </c>
    </row>
    <row r="111" spans="1:6" x14ac:dyDescent="0.25">
      <c r="A111" s="3">
        <v>36</v>
      </c>
      <c r="B111" s="9" t="s">
        <v>211</v>
      </c>
      <c r="C111" s="9" t="s">
        <v>211</v>
      </c>
      <c r="D111" s="3" t="s">
        <v>211</v>
      </c>
      <c r="E111" s="3" t="s">
        <v>211</v>
      </c>
      <c r="F111" s="3" t="s">
        <v>211</v>
      </c>
    </row>
    <row r="112" spans="1:6" x14ac:dyDescent="0.25">
      <c r="A112" s="3">
        <v>37</v>
      </c>
      <c r="B112" s="4">
        <v>43586</v>
      </c>
      <c r="C112" s="4">
        <v>45536</v>
      </c>
      <c r="D112" s="3" t="s">
        <v>451</v>
      </c>
      <c r="E112" s="3" t="s">
        <v>566</v>
      </c>
      <c r="F112" s="3" t="s">
        <v>457</v>
      </c>
    </row>
    <row r="113" spans="1:6" x14ac:dyDescent="0.25">
      <c r="A113" s="3">
        <v>37</v>
      </c>
      <c r="B113" s="4">
        <v>42736</v>
      </c>
      <c r="C113" s="4">
        <v>43344</v>
      </c>
      <c r="D113" s="3" t="s">
        <v>567</v>
      </c>
      <c r="E113" s="3" t="s">
        <v>518</v>
      </c>
      <c r="F113" s="3" t="s">
        <v>457</v>
      </c>
    </row>
    <row r="114" spans="1:6" x14ac:dyDescent="0.25">
      <c r="A114" s="3">
        <v>37</v>
      </c>
      <c r="B114" s="4">
        <v>40664</v>
      </c>
      <c r="C114" s="4">
        <v>42705</v>
      </c>
      <c r="D114" s="3" t="s">
        <v>568</v>
      </c>
      <c r="E114" s="3" t="s">
        <v>569</v>
      </c>
      <c r="F114" s="3" t="s">
        <v>457</v>
      </c>
    </row>
    <row r="115" spans="1:6" x14ac:dyDescent="0.25">
      <c r="A115" s="3">
        <v>38</v>
      </c>
      <c r="B115" s="4">
        <v>45383</v>
      </c>
      <c r="C115" s="7">
        <v>2024</v>
      </c>
      <c r="D115" s="3" t="s">
        <v>451</v>
      </c>
      <c r="E115" s="3" t="s">
        <v>570</v>
      </c>
      <c r="F115" s="3" t="s">
        <v>571</v>
      </c>
    </row>
    <row r="116" spans="1:6" x14ac:dyDescent="0.25">
      <c r="A116" s="3">
        <v>38</v>
      </c>
      <c r="B116" s="4">
        <v>43525</v>
      </c>
      <c r="C116" s="4">
        <v>45383</v>
      </c>
      <c r="D116" s="3" t="s">
        <v>451</v>
      </c>
      <c r="E116" s="3" t="s">
        <v>572</v>
      </c>
      <c r="F116" s="3" t="s">
        <v>571</v>
      </c>
    </row>
    <row r="117" spans="1:6" x14ac:dyDescent="0.25">
      <c r="A117" s="3">
        <v>38</v>
      </c>
      <c r="B117" s="4">
        <v>42522</v>
      </c>
      <c r="C117" s="4">
        <v>43497</v>
      </c>
      <c r="D117" s="3" t="s">
        <v>451</v>
      </c>
      <c r="E117" s="3" t="s">
        <v>573</v>
      </c>
      <c r="F117" s="3" t="s">
        <v>571</v>
      </c>
    </row>
    <row r="118" spans="1:6" x14ac:dyDescent="0.25">
      <c r="A118" s="3">
        <v>39</v>
      </c>
      <c r="B118" s="4">
        <v>45200</v>
      </c>
      <c r="C118" s="4">
        <v>45689</v>
      </c>
      <c r="D118" s="3" t="s">
        <v>574</v>
      </c>
      <c r="E118" s="3" t="s">
        <v>575</v>
      </c>
      <c r="F118" s="3" t="s">
        <v>482</v>
      </c>
    </row>
    <row r="119" spans="1:6" x14ac:dyDescent="0.25">
      <c r="A119" s="3">
        <v>39</v>
      </c>
      <c r="B119" s="4">
        <v>45017</v>
      </c>
      <c r="C119" s="4">
        <v>45108</v>
      </c>
      <c r="D119" s="3" t="s">
        <v>576</v>
      </c>
      <c r="E119" s="3" t="s">
        <v>577</v>
      </c>
      <c r="F119" s="3" t="s">
        <v>482</v>
      </c>
    </row>
    <row r="120" spans="1:6" x14ac:dyDescent="0.25">
      <c r="A120" s="3">
        <v>39</v>
      </c>
      <c r="B120" s="4">
        <v>44409</v>
      </c>
      <c r="C120" s="4">
        <v>44713</v>
      </c>
      <c r="D120" s="3" t="s">
        <v>578</v>
      </c>
      <c r="E120" s="3" t="s">
        <v>579</v>
      </c>
      <c r="F120" s="3" t="s">
        <v>482</v>
      </c>
    </row>
    <row r="121" spans="1:6" x14ac:dyDescent="0.25">
      <c r="A121" s="3">
        <v>40</v>
      </c>
      <c r="B121" s="9" t="s">
        <v>211</v>
      </c>
      <c r="C121" s="9" t="s">
        <v>211</v>
      </c>
      <c r="D121" s="3" t="s">
        <v>211</v>
      </c>
      <c r="E121" s="3" t="s">
        <v>211</v>
      </c>
      <c r="F121" s="3" t="s">
        <v>211</v>
      </c>
    </row>
    <row r="122" spans="1:6" x14ac:dyDescent="0.25">
      <c r="A122" s="3">
        <v>40</v>
      </c>
      <c r="B122" s="9" t="s">
        <v>211</v>
      </c>
      <c r="C122" s="9" t="s">
        <v>211</v>
      </c>
      <c r="D122" s="3" t="s">
        <v>211</v>
      </c>
      <c r="E122" s="3" t="s">
        <v>211</v>
      </c>
      <c r="F122" s="3" t="s">
        <v>211</v>
      </c>
    </row>
    <row r="123" spans="1:6" x14ac:dyDescent="0.25">
      <c r="A123" s="3">
        <v>40</v>
      </c>
      <c r="B123" s="9" t="s">
        <v>211</v>
      </c>
      <c r="C123" s="9" t="s">
        <v>211</v>
      </c>
      <c r="D123" s="3" t="s">
        <v>211</v>
      </c>
      <c r="E123" s="3" t="s">
        <v>211</v>
      </c>
      <c r="F123" s="3" t="s">
        <v>211</v>
      </c>
    </row>
    <row r="124" spans="1:6" x14ac:dyDescent="0.25">
      <c r="A124" s="3">
        <v>41</v>
      </c>
      <c r="B124" s="9">
        <v>42994</v>
      </c>
      <c r="C124" s="9">
        <v>43220</v>
      </c>
      <c r="D124" s="3" t="s">
        <v>456</v>
      </c>
      <c r="E124" s="3" t="s">
        <v>580</v>
      </c>
      <c r="F124" s="3" t="s">
        <v>581</v>
      </c>
    </row>
    <row r="125" spans="1:6" x14ac:dyDescent="0.25">
      <c r="A125" s="3">
        <v>41</v>
      </c>
      <c r="B125" s="9">
        <v>42125</v>
      </c>
      <c r="C125" s="9">
        <v>42993</v>
      </c>
      <c r="D125" s="3" t="s">
        <v>456</v>
      </c>
      <c r="E125" s="3" t="s">
        <v>495</v>
      </c>
      <c r="F125" s="3" t="s">
        <v>581</v>
      </c>
    </row>
    <row r="126" spans="1:6" x14ac:dyDescent="0.25">
      <c r="A126" s="3">
        <v>41</v>
      </c>
      <c r="B126" s="9">
        <v>41321</v>
      </c>
      <c r="C126" s="10">
        <v>2015</v>
      </c>
      <c r="D126" s="3" t="s">
        <v>582</v>
      </c>
      <c r="E126" s="3" t="s">
        <v>583</v>
      </c>
      <c r="F126" s="3" t="s">
        <v>581</v>
      </c>
    </row>
    <row r="127" spans="1:6" x14ac:dyDescent="0.25">
      <c r="A127" s="3">
        <v>42</v>
      </c>
      <c r="B127" s="9">
        <v>44501</v>
      </c>
      <c r="C127" s="10">
        <v>2024</v>
      </c>
      <c r="D127" s="3" t="s">
        <v>451</v>
      </c>
      <c r="E127" s="3" t="s">
        <v>584</v>
      </c>
      <c r="F127" s="3" t="s">
        <v>585</v>
      </c>
    </row>
    <row r="128" spans="1:6" x14ac:dyDescent="0.25">
      <c r="A128" s="3">
        <v>42</v>
      </c>
      <c r="B128" s="9">
        <v>45200</v>
      </c>
      <c r="C128" s="9">
        <v>44470</v>
      </c>
      <c r="D128" s="3" t="s">
        <v>453</v>
      </c>
      <c r="E128" s="3" t="s">
        <v>533</v>
      </c>
      <c r="F128" s="3" t="s">
        <v>585</v>
      </c>
    </row>
    <row r="129" spans="1:6" x14ac:dyDescent="0.25">
      <c r="A129" s="3">
        <v>42</v>
      </c>
      <c r="B129" s="9">
        <v>41306</v>
      </c>
      <c r="C129" s="9">
        <v>45200</v>
      </c>
      <c r="D129" s="3" t="s">
        <v>582</v>
      </c>
      <c r="E129" s="3" t="s">
        <v>586</v>
      </c>
      <c r="F129" s="3" t="s">
        <v>585</v>
      </c>
    </row>
    <row r="130" spans="1:6" x14ac:dyDescent="0.25">
      <c r="A130" s="3">
        <v>43</v>
      </c>
      <c r="B130" s="9">
        <v>45778</v>
      </c>
      <c r="C130" s="9">
        <v>46022</v>
      </c>
      <c r="D130" s="3" t="s">
        <v>448</v>
      </c>
      <c r="E130" s="3" t="s">
        <v>587</v>
      </c>
      <c r="F130" s="3" t="s">
        <v>457</v>
      </c>
    </row>
    <row r="131" spans="1:6" x14ac:dyDescent="0.25">
      <c r="A131" s="3">
        <v>43</v>
      </c>
      <c r="B131" s="9">
        <v>44197</v>
      </c>
      <c r="C131" s="9">
        <v>45689</v>
      </c>
      <c r="D131" s="3" t="s">
        <v>588</v>
      </c>
      <c r="E131" s="3" t="s">
        <v>589</v>
      </c>
      <c r="F131" s="3" t="s">
        <v>457</v>
      </c>
    </row>
    <row r="132" spans="1:6" x14ac:dyDescent="0.25">
      <c r="A132" s="3">
        <v>43</v>
      </c>
      <c r="B132" s="9">
        <v>44105</v>
      </c>
      <c r="C132" s="9">
        <v>44166</v>
      </c>
      <c r="D132" s="3" t="s">
        <v>590</v>
      </c>
      <c r="E132" s="3" t="s">
        <v>518</v>
      </c>
      <c r="F132" s="3" t="s">
        <v>457</v>
      </c>
    </row>
    <row r="133" spans="1:6" x14ac:dyDescent="0.25">
      <c r="A133" s="3">
        <v>44</v>
      </c>
      <c r="B133" s="9">
        <v>44743</v>
      </c>
      <c r="C133" s="9" t="s">
        <v>527</v>
      </c>
      <c r="D133" s="3" t="s">
        <v>591</v>
      </c>
      <c r="E133" s="3" t="s">
        <v>592</v>
      </c>
      <c r="F133" s="3" t="s">
        <v>482</v>
      </c>
    </row>
    <row r="134" spans="1:6" x14ac:dyDescent="0.25">
      <c r="A134" s="3">
        <v>44</v>
      </c>
      <c r="B134" s="9">
        <v>44317</v>
      </c>
      <c r="C134" s="9">
        <v>44713</v>
      </c>
      <c r="D134" s="3" t="s">
        <v>593</v>
      </c>
      <c r="E134" s="3" t="s">
        <v>594</v>
      </c>
      <c r="F134" s="3" t="s">
        <v>482</v>
      </c>
    </row>
    <row r="135" spans="1:6" x14ac:dyDescent="0.25">
      <c r="A135" s="3">
        <v>44</v>
      </c>
      <c r="B135" s="9" t="s">
        <v>456</v>
      </c>
      <c r="C135" s="9" t="s">
        <v>456</v>
      </c>
      <c r="D135" s="3" t="s">
        <v>456</v>
      </c>
      <c r="E135" s="3" t="s">
        <v>456</v>
      </c>
      <c r="F135" s="3" t="s">
        <v>456</v>
      </c>
    </row>
    <row r="136" spans="1:6" x14ac:dyDescent="0.25">
      <c r="A136" s="3">
        <v>45</v>
      </c>
      <c r="B136" s="9">
        <v>41898</v>
      </c>
      <c r="C136" s="9">
        <v>43296</v>
      </c>
      <c r="D136" s="3" t="s">
        <v>595</v>
      </c>
      <c r="E136" s="3" t="s">
        <v>596</v>
      </c>
      <c r="F136" s="3" t="s">
        <v>482</v>
      </c>
    </row>
    <row r="137" spans="1:6" x14ac:dyDescent="0.25">
      <c r="A137" s="3">
        <v>45</v>
      </c>
      <c r="B137" s="9">
        <v>41898</v>
      </c>
      <c r="C137" s="9">
        <v>43290</v>
      </c>
      <c r="D137" s="3" t="s">
        <v>597</v>
      </c>
      <c r="E137" s="3" t="s">
        <v>598</v>
      </c>
      <c r="F137" s="3" t="s">
        <v>482</v>
      </c>
    </row>
    <row r="138" spans="1:6" x14ac:dyDescent="0.25">
      <c r="A138" s="3">
        <v>45</v>
      </c>
      <c r="B138" s="9">
        <v>41061</v>
      </c>
      <c r="C138" s="9">
        <v>41897</v>
      </c>
      <c r="D138" s="3" t="s">
        <v>599</v>
      </c>
      <c r="E138" s="3" t="s">
        <v>600</v>
      </c>
      <c r="F138" s="3" t="s">
        <v>482</v>
      </c>
    </row>
    <row r="139" spans="1:6" x14ac:dyDescent="0.25">
      <c r="A139" s="3">
        <v>46</v>
      </c>
      <c r="B139" s="9">
        <v>44440</v>
      </c>
      <c r="C139" s="9">
        <v>45166</v>
      </c>
      <c r="D139" s="3" t="s">
        <v>601</v>
      </c>
      <c r="E139" s="3" t="s">
        <v>602</v>
      </c>
      <c r="F139" s="3" t="s">
        <v>603</v>
      </c>
    </row>
    <row r="140" spans="1:6" x14ac:dyDescent="0.25">
      <c r="A140" s="3">
        <v>46</v>
      </c>
      <c r="B140" s="9">
        <v>34288</v>
      </c>
      <c r="C140" s="9">
        <v>44407</v>
      </c>
      <c r="D140" s="3" t="s">
        <v>604</v>
      </c>
      <c r="E140" s="3" t="s">
        <v>605</v>
      </c>
      <c r="F140" s="3" t="s">
        <v>603</v>
      </c>
    </row>
    <row r="141" spans="1:6" x14ac:dyDescent="0.25">
      <c r="A141" s="3">
        <v>46</v>
      </c>
      <c r="B141" s="9" t="s">
        <v>456</v>
      </c>
      <c r="C141" s="9" t="s">
        <v>456</v>
      </c>
      <c r="D141" s="3" t="s">
        <v>456</v>
      </c>
      <c r="E141" s="3" t="s">
        <v>456</v>
      </c>
      <c r="F141" s="3" t="s">
        <v>456</v>
      </c>
    </row>
    <row r="142" spans="1:6" x14ac:dyDescent="0.25">
      <c r="A142" s="3">
        <v>47</v>
      </c>
      <c r="B142" s="7">
        <v>2022</v>
      </c>
      <c r="C142" s="7">
        <v>2024</v>
      </c>
      <c r="D142" s="3" t="s">
        <v>448</v>
      </c>
      <c r="E142" s="3" t="s">
        <v>606</v>
      </c>
      <c r="F142" s="3" t="s">
        <v>607</v>
      </c>
    </row>
    <row r="143" spans="1:6" x14ac:dyDescent="0.25">
      <c r="A143" s="3">
        <v>47</v>
      </c>
      <c r="B143" s="4">
        <v>41548</v>
      </c>
      <c r="C143" s="4">
        <v>43800</v>
      </c>
      <c r="D143" s="3" t="s">
        <v>608</v>
      </c>
      <c r="E143" s="3" t="s">
        <v>609</v>
      </c>
      <c r="F143" s="3" t="s">
        <v>607</v>
      </c>
    </row>
    <row r="144" spans="1:6" x14ac:dyDescent="0.25">
      <c r="A144" s="3">
        <v>47</v>
      </c>
      <c r="B144" s="4">
        <v>39569</v>
      </c>
      <c r="C144" s="4">
        <v>41244</v>
      </c>
      <c r="D144" s="3" t="s">
        <v>610</v>
      </c>
      <c r="E144" s="3" t="s">
        <v>456</v>
      </c>
      <c r="F144" s="3" t="s">
        <v>607</v>
      </c>
    </row>
    <row r="145" spans="1:6" x14ac:dyDescent="0.25">
      <c r="A145" s="3">
        <v>48</v>
      </c>
      <c r="B145" s="4">
        <v>43435</v>
      </c>
      <c r="C145" s="4">
        <v>45565</v>
      </c>
      <c r="D145" s="3" t="s">
        <v>611</v>
      </c>
      <c r="E145" s="3" t="s">
        <v>612</v>
      </c>
      <c r="F145" s="3" t="s">
        <v>482</v>
      </c>
    </row>
    <row r="146" spans="1:6" x14ac:dyDescent="0.25">
      <c r="A146" s="3">
        <v>48</v>
      </c>
      <c r="B146" s="4">
        <v>43252</v>
      </c>
      <c r="C146" s="4">
        <v>43405</v>
      </c>
      <c r="D146" s="3" t="s">
        <v>611</v>
      </c>
      <c r="E146" s="3" t="s">
        <v>613</v>
      </c>
      <c r="F146" s="3" t="s">
        <v>482</v>
      </c>
    </row>
    <row r="147" spans="1:6" x14ac:dyDescent="0.25">
      <c r="A147" s="3">
        <v>48</v>
      </c>
      <c r="B147" s="4">
        <v>42430</v>
      </c>
      <c r="C147" s="7">
        <v>2018</v>
      </c>
      <c r="D147" s="3" t="s">
        <v>614</v>
      </c>
      <c r="E147" s="3" t="s">
        <v>615</v>
      </c>
      <c r="F147" s="3" t="s">
        <v>482</v>
      </c>
    </row>
    <row r="148" spans="1:6" x14ac:dyDescent="0.25">
      <c r="A148" s="3">
        <v>49</v>
      </c>
      <c r="B148" s="4">
        <v>41334</v>
      </c>
      <c r="C148" s="4">
        <v>38883</v>
      </c>
      <c r="D148" s="3" t="s">
        <v>616</v>
      </c>
      <c r="E148" s="3" t="s">
        <v>617</v>
      </c>
      <c r="F148" s="3" t="s">
        <v>585</v>
      </c>
    </row>
    <row r="149" spans="1:6" x14ac:dyDescent="0.25">
      <c r="A149" s="3">
        <v>49</v>
      </c>
      <c r="B149" s="4">
        <v>37123</v>
      </c>
      <c r="C149" s="4">
        <v>38721</v>
      </c>
      <c r="D149" s="3" t="s">
        <v>618</v>
      </c>
      <c r="E149" s="3" t="s">
        <v>619</v>
      </c>
      <c r="F149" s="3" t="s">
        <v>585</v>
      </c>
    </row>
    <row r="150" spans="1:6" x14ac:dyDescent="0.25">
      <c r="A150" s="3">
        <v>49</v>
      </c>
      <c r="B150" s="4">
        <v>36510</v>
      </c>
      <c r="C150" s="4">
        <v>37042</v>
      </c>
      <c r="D150" s="3" t="s">
        <v>620</v>
      </c>
      <c r="E150" s="3" t="s">
        <v>621</v>
      </c>
      <c r="F150" s="3" t="s">
        <v>585</v>
      </c>
    </row>
    <row r="151" spans="1:6" x14ac:dyDescent="0.25">
      <c r="A151" s="3">
        <v>50</v>
      </c>
      <c r="B151" s="4">
        <v>42217</v>
      </c>
      <c r="C151" s="4">
        <v>43465</v>
      </c>
      <c r="D151" s="3" t="s">
        <v>622</v>
      </c>
      <c r="E151" s="3" t="s">
        <v>623</v>
      </c>
      <c r="F151" s="3" t="s">
        <v>457</v>
      </c>
    </row>
    <row r="152" spans="1:6" x14ac:dyDescent="0.25">
      <c r="A152" s="3">
        <v>50</v>
      </c>
      <c r="B152" s="4">
        <v>41153</v>
      </c>
      <c r="C152" s="4">
        <v>42186</v>
      </c>
      <c r="D152" s="3" t="s">
        <v>624</v>
      </c>
      <c r="E152" s="3" t="s">
        <v>625</v>
      </c>
      <c r="F152" s="3" t="s">
        <v>457</v>
      </c>
    </row>
    <row r="153" spans="1:6" x14ac:dyDescent="0.25">
      <c r="A153" s="3">
        <v>50</v>
      </c>
      <c r="B153" s="4">
        <v>39630</v>
      </c>
      <c r="C153" s="10" t="s">
        <v>527</v>
      </c>
      <c r="D153" s="3" t="s">
        <v>624</v>
      </c>
      <c r="E153" s="3" t="s">
        <v>626</v>
      </c>
      <c r="F153" s="3" t="s">
        <v>457</v>
      </c>
    </row>
    <row r="154" spans="1:6" x14ac:dyDescent="0.25">
      <c r="A154" s="3">
        <v>51</v>
      </c>
      <c r="B154" s="7" t="s">
        <v>454</v>
      </c>
      <c r="C154" s="7" t="s">
        <v>454</v>
      </c>
      <c r="D154" s="3" t="s">
        <v>454</v>
      </c>
      <c r="E154" s="3" t="s">
        <v>454</v>
      </c>
      <c r="F154" s="3" t="s">
        <v>454</v>
      </c>
    </row>
    <row r="155" spans="1:6" x14ac:dyDescent="0.25">
      <c r="A155" s="3">
        <v>51</v>
      </c>
      <c r="B155" s="7" t="s">
        <v>454</v>
      </c>
      <c r="C155" s="7" t="s">
        <v>454</v>
      </c>
      <c r="D155" s="3" t="s">
        <v>454</v>
      </c>
      <c r="E155" s="3" t="s">
        <v>454</v>
      </c>
      <c r="F155" s="3" t="s">
        <v>454</v>
      </c>
    </row>
    <row r="156" spans="1:6" x14ac:dyDescent="0.25">
      <c r="A156" s="3">
        <v>51</v>
      </c>
      <c r="B156" s="7" t="s">
        <v>454</v>
      </c>
      <c r="C156" s="7" t="s">
        <v>454</v>
      </c>
      <c r="D156" s="3" t="s">
        <v>454</v>
      </c>
      <c r="E156" s="3" t="s">
        <v>454</v>
      </c>
      <c r="F156" s="3" t="s">
        <v>454</v>
      </c>
    </row>
    <row r="157" spans="1:6" x14ac:dyDescent="0.25">
      <c r="A157" s="3">
        <v>52</v>
      </c>
      <c r="B157" s="10" t="s">
        <v>211</v>
      </c>
      <c r="C157" s="10" t="s">
        <v>211</v>
      </c>
      <c r="D157" s="3" t="s">
        <v>211</v>
      </c>
      <c r="E157" s="3" t="s">
        <v>211</v>
      </c>
      <c r="F157" s="3" t="s">
        <v>211</v>
      </c>
    </row>
    <row r="158" spans="1:6" x14ac:dyDescent="0.25">
      <c r="A158" s="3">
        <v>52</v>
      </c>
      <c r="B158" s="10" t="s">
        <v>211</v>
      </c>
      <c r="C158" s="10" t="s">
        <v>211</v>
      </c>
      <c r="D158" s="3" t="s">
        <v>211</v>
      </c>
      <c r="E158" s="3" t="s">
        <v>211</v>
      </c>
      <c r="F158" s="3" t="s">
        <v>211</v>
      </c>
    </row>
    <row r="159" spans="1:6" x14ac:dyDescent="0.25">
      <c r="A159" s="3">
        <v>52</v>
      </c>
      <c r="B159" s="10" t="s">
        <v>211</v>
      </c>
      <c r="C159" s="10" t="s">
        <v>211</v>
      </c>
      <c r="D159" s="3" t="s">
        <v>211</v>
      </c>
      <c r="E159" s="3" t="s">
        <v>211</v>
      </c>
      <c r="F159" s="3" t="s">
        <v>211</v>
      </c>
    </row>
    <row r="160" spans="1:6" x14ac:dyDescent="0.25">
      <c r="A160" s="3">
        <v>53</v>
      </c>
      <c r="B160" s="9">
        <v>45673</v>
      </c>
      <c r="C160" s="9">
        <v>46022</v>
      </c>
      <c r="D160" s="3" t="s">
        <v>627</v>
      </c>
      <c r="E160" s="3" t="s">
        <v>628</v>
      </c>
      <c r="F160" s="3" t="s">
        <v>629</v>
      </c>
    </row>
    <row r="161" spans="1:6" x14ac:dyDescent="0.25">
      <c r="A161" s="3">
        <v>53</v>
      </c>
      <c r="B161" s="9">
        <v>44105</v>
      </c>
      <c r="C161" s="9">
        <v>45596</v>
      </c>
      <c r="D161" s="3" t="s">
        <v>451</v>
      </c>
      <c r="E161" s="3" t="s">
        <v>628</v>
      </c>
      <c r="F161" s="3" t="s">
        <v>629</v>
      </c>
    </row>
    <row r="162" spans="1:6" x14ac:dyDescent="0.25">
      <c r="A162" s="3">
        <v>53</v>
      </c>
      <c r="B162" s="10" t="s">
        <v>456</v>
      </c>
      <c r="C162" s="10" t="s">
        <v>456</v>
      </c>
      <c r="D162" s="3" t="s">
        <v>456</v>
      </c>
      <c r="E162" s="3" t="s">
        <v>456</v>
      </c>
      <c r="F162" s="3" t="s">
        <v>456</v>
      </c>
    </row>
    <row r="163" spans="1:6" x14ac:dyDescent="0.25">
      <c r="A163" s="3">
        <v>54</v>
      </c>
      <c r="B163" s="9">
        <v>43678</v>
      </c>
      <c r="C163" s="9">
        <v>45565</v>
      </c>
      <c r="D163" s="3" t="s">
        <v>451</v>
      </c>
      <c r="E163" s="3" t="s">
        <v>630</v>
      </c>
      <c r="F163" s="3" t="s">
        <v>482</v>
      </c>
    </row>
    <row r="164" spans="1:6" x14ac:dyDescent="0.25">
      <c r="A164" s="3">
        <v>54</v>
      </c>
      <c r="B164" s="7" t="s">
        <v>631</v>
      </c>
      <c r="C164" s="10" t="s">
        <v>527</v>
      </c>
      <c r="D164" s="3" t="s">
        <v>632</v>
      </c>
      <c r="E164" s="3" t="s">
        <v>633</v>
      </c>
      <c r="F164" s="3" t="s">
        <v>482</v>
      </c>
    </row>
    <row r="165" spans="1:6" x14ac:dyDescent="0.25">
      <c r="A165" s="3">
        <v>54</v>
      </c>
      <c r="B165" s="4">
        <v>43466</v>
      </c>
      <c r="C165" s="10" t="s">
        <v>634</v>
      </c>
      <c r="D165" s="3" t="s">
        <v>635</v>
      </c>
      <c r="E165" s="3" t="s">
        <v>636</v>
      </c>
      <c r="F165" s="3" t="s">
        <v>482</v>
      </c>
    </row>
    <row r="166" spans="1:6" x14ac:dyDescent="0.25">
      <c r="A166" s="3">
        <v>55</v>
      </c>
      <c r="B166" s="10" t="s">
        <v>527</v>
      </c>
      <c r="C166" s="10" t="s">
        <v>527</v>
      </c>
      <c r="D166" s="3" t="s">
        <v>637</v>
      </c>
      <c r="E166" s="3" t="s">
        <v>638</v>
      </c>
      <c r="F166" s="3" t="s">
        <v>482</v>
      </c>
    </row>
    <row r="167" spans="1:6" x14ac:dyDescent="0.25">
      <c r="A167" s="3">
        <v>55</v>
      </c>
      <c r="B167" s="4">
        <v>44256</v>
      </c>
      <c r="C167" s="10" t="s">
        <v>527</v>
      </c>
      <c r="D167" s="3" t="s">
        <v>639</v>
      </c>
      <c r="E167" s="3" t="s">
        <v>640</v>
      </c>
      <c r="F167" s="3" t="s">
        <v>482</v>
      </c>
    </row>
    <row r="168" spans="1:6" x14ac:dyDescent="0.25">
      <c r="A168" s="3">
        <v>55</v>
      </c>
      <c r="B168" s="4">
        <v>43770</v>
      </c>
      <c r="C168" s="4">
        <v>44256</v>
      </c>
      <c r="D168" s="3" t="s">
        <v>641</v>
      </c>
      <c r="E168" s="3" t="s">
        <v>456</v>
      </c>
      <c r="F168" s="3" t="s">
        <v>482</v>
      </c>
    </row>
    <row r="169" spans="1:6" x14ac:dyDescent="0.25">
      <c r="A169" s="3">
        <v>56</v>
      </c>
      <c r="B169" s="4">
        <v>43739</v>
      </c>
      <c r="C169" s="4">
        <v>45536</v>
      </c>
      <c r="D169" s="3" t="s">
        <v>451</v>
      </c>
      <c r="E169" s="3" t="s">
        <v>642</v>
      </c>
      <c r="F169" s="3" t="s">
        <v>522</v>
      </c>
    </row>
    <row r="170" spans="1:6" x14ac:dyDescent="0.25">
      <c r="A170" s="3">
        <v>56</v>
      </c>
      <c r="B170" s="4">
        <v>42522</v>
      </c>
      <c r="C170" s="4">
        <v>43405</v>
      </c>
      <c r="D170" s="3" t="s">
        <v>643</v>
      </c>
      <c r="E170" s="3" t="s">
        <v>456</v>
      </c>
      <c r="F170" s="3" t="s">
        <v>522</v>
      </c>
    </row>
    <row r="171" spans="1:6" x14ac:dyDescent="0.25">
      <c r="A171" s="3">
        <v>56</v>
      </c>
      <c r="B171" s="4">
        <v>41791</v>
      </c>
      <c r="C171" s="4">
        <v>42370</v>
      </c>
      <c r="D171" s="3" t="s">
        <v>644</v>
      </c>
      <c r="E171" s="3" t="s">
        <v>456</v>
      </c>
      <c r="F171" s="3" t="s">
        <v>522</v>
      </c>
    </row>
    <row r="172" spans="1:6" x14ac:dyDescent="0.25">
      <c r="A172" s="3">
        <v>57</v>
      </c>
      <c r="B172" s="4">
        <v>44789</v>
      </c>
      <c r="C172" s="4">
        <v>45657</v>
      </c>
      <c r="D172" s="3" t="s">
        <v>143</v>
      </c>
      <c r="E172" s="3" t="s">
        <v>645</v>
      </c>
      <c r="F172" s="3" t="s">
        <v>482</v>
      </c>
    </row>
    <row r="173" spans="1:6" x14ac:dyDescent="0.25">
      <c r="A173" s="3">
        <v>57</v>
      </c>
      <c r="B173" s="4">
        <v>44593</v>
      </c>
      <c r="C173" s="7">
        <v>2022</v>
      </c>
      <c r="D173" s="3" t="s">
        <v>646</v>
      </c>
      <c r="E173" s="3" t="s">
        <v>647</v>
      </c>
      <c r="F173" s="3" t="s">
        <v>482</v>
      </c>
    </row>
    <row r="174" spans="1:6" x14ac:dyDescent="0.25">
      <c r="A174" s="3">
        <v>57</v>
      </c>
      <c r="B174" s="4">
        <v>44317</v>
      </c>
      <c r="C174" s="4">
        <v>44348</v>
      </c>
      <c r="D174" s="3" t="s">
        <v>648</v>
      </c>
      <c r="E174" s="3" t="s">
        <v>649</v>
      </c>
      <c r="F174" s="3" t="s">
        <v>482</v>
      </c>
    </row>
    <row r="175" spans="1:6" x14ac:dyDescent="0.25">
      <c r="A175" s="3">
        <v>58</v>
      </c>
      <c r="B175" s="4">
        <v>45352</v>
      </c>
      <c r="C175" s="4">
        <v>45536</v>
      </c>
      <c r="D175" s="3" t="s">
        <v>650</v>
      </c>
      <c r="E175" s="3" t="s">
        <v>456</v>
      </c>
      <c r="F175" s="3" t="s">
        <v>629</v>
      </c>
    </row>
    <row r="176" spans="1:6" x14ac:dyDescent="0.25">
      <c r="A176" s="3">
        <v>58</v>
      </c>
      <c r="B176" s="4">
        <v>45170</v>
      </c>
      <c r="C176" s="4">
        <v>45323</v>
      </c>
      <c r="D176" s="3" t="s">
        <v>651</v>
      </c>
      <c r="E176" s="3" t="s">
        <v>456</v>
      </c>
      <c r="F176" s="3" t="s">
        <v>629</v>
      </c>
    </row>
    <row r="177" spans="1:6" x14ac:dyDescent="0.25">
      <c r="A177" s="3">
        <v>58</v>
      </c>
      <c r="B177" s="4">
        <v>44348</v>
      </c>
      <c r="C177" s="7">
        <v>2022</v>
      </c>
      <c r="D177" s="3" t="s">
        <v>652</v>
      </c>
      <c r="E177" s="3" t="s">
        <v>456</v>
      </c>
      <c r="F177" s="3" t="s">
        <v>629</v>
      </c>
    </row>
    <row r="178" spans="1:6" x14ac:dyDescent="0.25">
      <c r="A178" s="3">
        <v>59</v>
      </c>
      <c r="B178" s="7" t="s">
        <v>454</v>
      </c>
      <c r="C178" s="7" t="s">
        <v>454</v>
      </c>
      <c r="D178" s="3" t="s">
        <v>454</v>
      </c>
      <c r="E178" s="3" t="s">
        <v>454</v>
      </c>
      <c r="F178" s="3" t="s">
        <v>454</v>
      </c>
    </row>
    <row r="179" spans="1:6" x14ac:dyDescent="0.25">
      <c r="A179" s="3">
        <v>59</v>
      </c>
      <c r="B179" s="7" t="s">
        <v>454</v>
      </c>
      <c r="C179" s="7" t="s">
        <v>454</v>
      </c>
      <c r="D179" s="3" t="s">
        <v>454</v>
      </c>
      <c r="E179" s="3" t="s">
        <v>454</v>
      </c>
      <c r="F179" s="3" t="s">
        <v>454</v>
      </c>
    </row>
    <row r="180" spans="1:6" x14ac:dyDescent="0.25">
      <c r="A180" s="3">
        <v>59</v>
      </c>
      <c r="B180" s="7" t="s">
        <v>454</v>
      </c>
      <c r="C180" s="7" t="s">
        <v>454</v>
      </c>
      <c r="D180" s="3" t="s">
        <v>454</v>
      </c>
      <c r="E180" s="3" t="s">
        <v>454</v>
      </c>
      <c r="F180" s="3" t="s">
        <v>454</v>
      </c>
    </row>
    <row r="181" spans="1:6" x14ac:dyDescent="0.25">
      <c r="A181" s="3">
        <v>60</v>
      </c>
      <c r="B181" s="4">
        <v>45658</v>
      </c>
      <c r="C181" s="7">
        <v>2025</v>
      </c>
      <c r="D181" s="3" t="s">
        <v>653</v>
      </c>
      <c r="E181" s="3" t="s">
        <v>654</v>
      </c>
      <c r="F181" s="3" t="s">
        <v>655</v>
      </c>
    </row>
    <row r="182" spans="1:6" x14ac:dyDescent="0.25">
      <c r="A182" s="3">
        <v>60</v>
      </c>
      <c r="B182" s="4">
        <v>45200</v>
      </c>
      <c r="C182" s="4">
        <v>45352</v>
      </c>
      <c r="D182" s="3" t="s">
        <v>656</v>
      </c>
      <c r="E182" s="3" t="s">
        <v>657</v>
      </c>
      <c r="F182" s="3" t="s">
        <v>655</v>
      </c>
    </row>
    <row r="183" spans="1:6" x14ac:dyDescent="0.25">
      <c r="A183" s="3">
        <v>60</v>
      </c>
      <c r="B183" s="4">
        <v>44256</v>
      </c>
      <c r="C183" s="4">
        <v>44743</v>
      </c>
      <c r="D183" s="3" t="s">
        <v>658</v>
      </c>
      <c r="E183" s="3" t="s">
        <v>657</v>
      </c>
      <c r="F183" s="3" t="s">
        <v>655</v>
      </c>
    </row>
    <row r="184" spans="1:6" x14ac:dyDescent="0.25">
      <c r="A184" s="3">
        <v>61</v>
      </c>
      <c r="B184" s="4">
        <v>43466</v>
      </c>
      <c r="C184" s="4">
        <v>45838</v>
      </c>
      <c r="D184" s="3" t="s">
        <v>448</v>
      </c>
      <c r="E184" s="3" t="s">
        <v>659</v>
      </c>
      <c r="F184" s="3" t="s">
        <v>660</v>
      </c>
    </row>
    <row r="185" spans="1:6" x14ac:dyDescent="0.25">
      <c r="A185" s="3">
        <v>61</v>
      </c>
      <c r="B185" s="7">
        <v>2018</v>
      </c>
      <c r="C185" s="4">
        <v>43465</v>
      </c>
      <c r="D185" s="3" t="s">
        <v>661</v>
      </c>
      <c r="E185" s="3" t="s">
        <v>662</v>
      </c>
      <c r="F185" s="3" t="s">
        <v>660</v>
      </c>
    </row>
    <row r="186" spans="1:6" x14ac:dyDescent="0.25">
      <c r="A186" s="3">
        <v>61</v>
      </c>
      <c r="B186" s="10" t="s">
        <v>527</v>
      </c>
      <c r="C186" s="9">
        <v>43323</v>
      </c>
      <c r="D186" s="3" t="s">
        <v>456</v>
      </c>
      <c r="E186" s="3" t="s">
        <v>663</v>
      </c>
      <c r="F186" s="3" t="s">
        <v>660</v>
      </c>
    </row>
    <row r="187" spans="1:6" x14ac:dyDescent="0.25">
      <c r="A187" s="3">
        <v>62</v>
      </c>
      <c r="B187" s="9">
        <v>44636</v>
      </c>
      <c r="C187" s="9">
        <v>45838</v>
      </c>
      <c r="D187" s="3" t="s">
        <v>448</v>
      </c>
      <c r="E187" s="3" t="s">
        <v>664</v>
      </c>
      <c r="F187" s="3" t="s">
        <v>665</v>
      </c>
    </row>
    <row r="188" spans="1:6" x14ac:dyDescent="0.25">
      <c r="A188" s="3">
        <v>62</v>
      </c>
      <c r="B188" s="10">
        <v>2019</v>
      </c>
      <c r="C188" s="10">
        <v>2022</v>
      </c>
      <c r="D188" s="3" t="s">
        <v>666</v>
      </c>
      <c r="E188" s="3" t="s">
        <v>667</v>
      </c>
      <c r="F188" s="3" t="s">
        <v>665</v>
      </c>
    </row>
    <row r="189" spans="1:6" x14ac:dyDescent="0.25">
      <c r="A189" s="3">
        <v>62</v>
      </c>
      <c r="B189" s="10">
        <v>2018</v>
      </c>
      <c r="C189" s="10">
        <v>2019</v>
      </c>
      <c r="D189" s="3" t="s">
        <v>668</v>
      </c>
      <c r="E189" s="3" t="s">
        <v>669</v>
      </c>
      <c r="F189" s="3" t="s">
        <v>665</v>
      </c>
    </row>
    <row r="190" spans="1:6" x14ac:dyDescent="0.25">
      <c r="A190" s="3">
        <v>63</v>
      </c>
      <c r="B190" s="9">
        <v>45123</v>
      </c>
      <c r="C190" s="9" t="s">
        <v>527</v>
      </c>
      <c r="D190" s="3" t="s">
        <v>670</v>
      </c>
      <c r="E190" s="3" t="s">
        <v>671</v>
      </c>
      <c r="F190" s="3" t="s">
        <v>672</v>
      </c>
    </row>
    <row r="191" spans="1:6" x14ac:dyDescent="0.25">
      <c r="A191" s="3">
        <v>63</v>
      </c>
      <c r="B191" s="9">
        <v>45017</v>
      </c>
      <c r="C191" s="9">
        <v>45122</v>
      </c>
      <c r="D191" s="3" t="s">
        <v>673</v>
      </c>
      <c r="E191" s="3" t="s">
        <v>674</v>
      </c>
      <c r="F191" s="3" t="s">
        <v>672</v>
      </c>
    </row>
    <row r="192" spans="1:6" x14ac:dyDescent="0.25">
      <c r="A192" s="3">
        <v>63</v>
      </c>
      <c r="B192" s="9">
        <v>43693</v>
      </c>
      <c r="C192" s="9">
        <v>45016</v>
      </c>
      <c r="D192" s="3" t="s">
        <v>670</v>
      </c>
      <c r="E192" s="3" t="s">
        <v>636</v>
      </c>
      <c r="F192" s="3" t="s">
        <v>672</v>
      </c>
    </row>
    <row r="193" spans="1:6" x14ac:dyDescent="0.25">
      <c r="A193" s="3">
        <v>64</v>
      </c>
      <c r="B193" s="9">
        <v>45383</v>
      </c>
      <c r="C193" s="9">
        <v>45627</v>
      </c>
      <c r="D193" s="3" t="s">
        <v>637</v>
      </c>
      <c r="E193" s="3" t="s">
        <v>675</v>
      </c>
      <c r="F193" s="3" t="s">
        <v>482</v>
      </c>
    </row>
    <row r="194" spans="1:6" x14ac:dyDescent="0.25">
      <c r="A194" s="3">
        <v>64</v>
      </c>
      <c r="B194" s="9">
        <v>45231</v>
      </c>
      <c r="C194" s="9">
        <v>45352</v>
      </c>
      <c r="D194" s="3" t="s">
        <v>637</v>
      </c>
      <c r="E194" s="3" t="s">
        <v>676</v>
      </c>
      <c r="F194" s="3" t="s">
        <v>482</v>
      </c>
    </row>
    <row r="195" spans="1:6" x14ac:dyDescent="0.25">
      <c r="A195" s="3">
        <v>64</v>
      </c>
      <c r="B195" s="9">
        <v>42401</v>
      </c>
      <c r="C195" s="9">
        <v>44835</v>
      </c>
      <c r="D195" s="3" t="s">
        <v>677</v>
      </c>
      <c r="E195" s="3" t="s">
        <v>678</v>
      </c>
      <c r="F195" s="3" t="s">
        <v>482</v>
      </c>
    </row>
    <row r="196" spans="1:6" x14ac:dyDescent="0.25">
      <c r="A196" s="3">
        <v>65</v>
      </c>
      <c r="B196" s="9">
        <v>45717</v>
      </c>
      <c r="C196" s="9">
        <v>45792</v>
      </c>
      <c r="D196" s="3" t="s">
        <v>679</v>
      </c>
      <c r="E196" s="3" t="s">
        <v>606</v>
      </c>
      <c r="F196" s="3" t="s">
        <v>482</v>
      </c>
    </row>
    <row r="197" spans="1:6" x14ac:dyDescent="0.25">
      <c r="A197" s="3">
        <v>65</v>
      </c>
      <c r="B197" s="9">
        <v>44805</v>
      </c>
      <c r="C197" s="9">
        <v>45596</v>
      </c>
      <c r="D197" s="3" t="s">
        <v>679</v>
      </c>
      <c r="E197" s="3" t="s">
        <v>606</v>
      </c>
      <c r="F197" s="3" t="s">
        <v>482</v>
      </c>
    </row>
    <row r="198" spans="1:6" x14ac:dyDescent="0.25">
      <c r="A198" s="3">
        <v>65</v>
      </c>
      <c r="B198" s="9">
        <v>43831</v>
      </c>
      <c r="C198" s="9">
        <v>44805</v>
      </c>
      <c r="D198" s="3" t="s">
        <v>680</v>
      </c>
      <c r="E198" s="3" t="s">
        <v>681</v>
      </c>
      <c r="F198" s="3" t="s">
        <v>482</v>
      </c>
    </row>
    <row r="199" spans="1:6" x14ac:dyDescent="0.25">
      <c r="A199" s="3">
        <v>66</v>
      </c>
      <c r="B199" s="9">
        <v>45732</v>
      </c>
      <c r="C199" s="9">
        <v>45808</v>
      </c>
      <c r="D199" s="3" t="s">
        <v>143</v>
      </c>
      <c r="E199" s="3" t="s">
        <v>682</v>
      </c>
      <c r="F199" s="3" t="s">
        <v>482</v>
      </c>
    </row>
    <row r="200" spans="1:6" x14ac:dyDescent="0.25">
      <c r="A200" s="3">
        <v>66</v>
      </c>
      <c r="B200" s="9">
        <v>44927</v>
      </c>
      <c r="C200" s="9">
        <v>45291</v>
      </c>
      <c r="D200" s="3" t="s">
        <v>683</v>
      </c>
      <c r="E200" s="3" t="s">
        <v>684</v>
      </c>
      <c r="F200" s="3" t="s">
        <v>482</v>
      </c>
    </row>
    <row r="201" spans="1:6" x14ac:dyDescent="0.25">
      <c r="A201" s="3">
        <v>66</v>
      </c>
      <c r="B201" s="9">
        <v>44682</v>
      </c>
      <c r="C201" s="9">
        <v>44865</v>
      </c>
      <c r="D201" s="3" t="s">
        <v>685</v>
      </c>
      <c r="E201" s="3" t="s">
        <v>686</v>
      </c>
      <c r="F201" s="3" t="s">
        <v>482</v>
      </c>
    </row>
    <row r="202" spans="1:6" x14ac:dyDescent="0.25">
      <c r="A202" s="3">
        <v>67</v>
      </c>
      <c r="B202" s="9">
        <v>45885</v>
      </c>
      <c r="C202" s="9">
        <v>45930</v>
      </c>
      <c r="D202" s="3" t="s">
        <v>448</v>
      </c>
      <c r="E202" s="3" t="s">
        <v>606</v>
      </c>
      <c r="F202" s="3" t="s">
        <v>482</v>
      </c>
    </row>
    <row r="203" spans="1:6" x14ac:dyDescent="0.25">
      <c r="A203" s="3">
        <v>67</v>
      </c>
      <c r="B203" s="9">
        <v>45627</v>
      </c>
      <c r="C203" s="9" t="s">
        <v>527</v>
      </c>
      <c r="D203" s="3" t="s">
        <v>687</v>
      </c>
      <c r="E203" s="3" t="s">
        <v>688</v>
      </c>
      <c r="F203" s="3" t="s">
        <v>482</v>
      </c>
    </row>
    <row r="204" spans="1:6" x14ac:dyDescent="0.25">
      <c r="A204" s="3">
        <v>67</v>
      </c>
      <c r="B204" s="9">
        <v>44105</v>
      </c>
      <c r="C204" s="9">
        <v>45597</v>
      </c>
      <c r="D204" s="3" t="s">
        <v>687</v>
      </c>
      <c r="E204" s="3" t="s">
        <v>689</v>
      </c>
      <c r="F204" s="3" t="s">
        <v>482</v>
      </c>
    </row>
    <row r="205" spans="1:6" x14ac:dyDescent="0.25">
      <c r="A205" s="3">
        <v>68</v>
      </c>
      <c r="B205" s="9">
        <v>45658</v>
      </c>
      <c r="C205" s="9">
        <v>45808</v>
      </c>
      <c r="D205" s="3" t="s">
        <v>448</v>
      </c>
      <c r="E205" s="3" t="s">
        <v>690</v>
      </c>
      <c r="F205" s="3" t="s">
        <v>482</v>
      </c>
    </row>
    <row r="206" spans="1:6" x14ac:dyDescent="0.25">
      <c r="A206" s="3">
        <v>68</v>
      </c>
      <c r="B206" s="9">
        <v>45637</v>
      </c>
      <c r="C206" s="9">
        <v>45657</v>
      </c>
      <c r="D206" s="3" t="s">
        <v>448</v>
      </c>
      <c r="E206" s="3" t="s">
        <v>691</v>
      </c>
      <c r="F206" s="3" t="s">
        <v>482</v>
      </c>
    </row>
    <row r="207" spans="1:6" x14ac:dyDescent="0.25">
      <c r="A207" s="3">
        <v>68</v>
      </c>
      <c r="B207" s="9">
        <v>43617</v>
      </c>
      <c r="C207" s="10">
        <v>2024</v>
      </c>
      <c r="D207" s="3" t="s">
        <v>670</v>
      </c>
      <c r="E207" s="3" t="s">
        <v>692</v>
      </c>
      <c r="F207" s="3" t="s">
        <v>482</v>
      </c>
    </row>
    <row r="208" spans="1:6" x14ac:dyDescent="0.25">
      <c r="A208" s="3">
        <v>69</v>
      </c>
      <c r="B208" s="9" t="s">
        <v>527</v>
      </c>
      <c r="C208" s="9" t="s">
        <v>527</v>
      </c>
      <c r="D208" s="3" t="s">
        <v>693</v>
      </c>
      <c r="E208" s="3" t="s">
        <v>694</v>
      </c>
      <c r="F208" s="3" t="s">
        <v>695</v>
      </c>
    </row>
    <row r="209" spans="1:6" x14ac:dyDescent="0.25">
      <c r="A209" s="3">
        <v>69</v>
      </c>
      <c r="B209" s="9" t="s">
        <v>527</v>
      </c>
      <c r="C209" s="9" t="s">
        <v>527</v>
      </c>
      <c r="D209" s="3" t="s">
        <v>693</v>
      </c>
      <c r="E209" s="3" t="s">
        <v>696</v>
      </c>
      <c r="F209" s="3" t="s">
        <v>695</v>
      </c>
    </row>
    <row r="210" spans="1:6" x14ac:dyDescent="0.25">
      <c r="A210" s="3">
        <v>69</v>
      </c>
      <c r="B210" s="9" t="s">
        <v>527</v>
      </c>
      <c r="C210" s="9" t="s">
        <v>527</v>
      </c>
      <c r="D210" s="3" t="s">
        <v>693</v>
      </c>
      <c r="E210" s="3" t="s">
        <v>697</v>
      </c>
      <c r="F210" s="3" t="s">
        <v>695</v>
      </c>
    </row>
    <row r="211" spans="1:6" x14ac:dyDescent="0.25">
      <c r="A211" s="3">
        <v>70</v>
      </c>
      <c r="B211" s="4">
        <v>44287</v>
      </c>
      <c r="C211" s="4">
        <v>45597</v>
      </c>
      <c r="D211" s="3" t="s">
        <v>698</v>
      </c>
      <c r="E211" s="3" t="s">
        <v>699</v>
      </c>
      <c r="F211" s="3" t="s">
        <v>700</v>
      </c>
    </row>
    <row r="212" spans="1:6" x14ac:dyDescent="0.25">
      <c r="A212" s="3">
        <v>70</v>
      </c>
      <c r="B212" s="4">
        <v>43800</v>
      </c>
      <c r="C212" s="4">
        <v>44256</v>
      </c>
      <c r="D212" s="3" t="s">
        <v>701</v>
      </c>
      <c r="E212" s="3" t="s">
        <v>702</v>
      </c>
      <c r="F212" s="3" t="s">
        <v>700</v>
      </c>
    </row>
    <row r="213" spans="1:6" x14ac:dyDescent="0.25">
      <c r="A213" s="3">
        <v>70</v>
      </c>
      <c r="B213" s="4">
        <v>43525</v>
      </c>
      <c r="C213" s="4">
        <v>43770</v>
      </c>
      <c r="D213" s="3" t="s">
        <v>703</v>
      </c>
      <c r="E213" s="3" t="s">
        <v>704</v>
      </c>
      <c r="F213" s="3" t="s">
        <v>700</v>
      </c>
    </row>
    <row r="214" spans="1:6" x14ac:dyDescent="0.25">
      <c r="A214" s="3">
        <v>71</v>
      </c>
      <c r="B214" s="4" t="s">
        <v>454</v>
      </c>
      <c r="C214" s="4" t="s">
        <v>454</v>
      </c>
      <c r="D214" s="3" t="s">
        <v>454</v>
      </c>
      <c r="E214" s="3" t="s">
        <v>454</v>
      </c>
      <c r="F214" s="3" t="s">
        <v>454</v>
      </c>
    </row>
    <row r="215" spans="1:6" x14ac:dyDescent="0.25">
      <c r="A215" s="3">
        <v>71</v>
      </c>
      <c r="B215" s="4" t="s">
        <v>454</v>
      </c>
      <c r="C215" s="4" t="s">
        <v>454</v>
      </c>
      <c r="D215" s="3" t="s">
        <v>454</v>
      </c>
      <c r="E215" s="3" t="s">
        <v>454</v>
      </c>
      <c r="F215" s="3" t="s">
        <v>454</v>
      </c>
    </row>
    <row r="216" spans="1:6" x14ac:dyDescent="0.25">
      <c r="A216" s="3">
        <v>71</v>
      </c>
      <c r="B216" s="4" t="s">
        <v>454</v>
      </c>
      <c r="C216" s="4" t="s">
        <v>454</v>
      </c>
      <c r="D216" s="3" t="s">
        <v>454</v>
      </c>
      <c r="E216" s="3" t="s">
        <v>454</v>
      </c>
      <c r="F216" s="3" t="s">
        <v>454</v>
      </c>
    </row>
    <row r="217" spans="1:6" x14ac:dyDescent="0.25">
      <c r="A217" s="3">
        <v>72</v>
      </c>
      <c r="B217" s="4">
        <v>45717</v>
      </c>
      <c r="C217" s="4">
        <v>45853</v>
      </c>
      <c r="D217" s="3" t="s">
        <v>448</v>
      </c>
      <c r="E217" s="3" t="s">
        <v>705</v>
      </c>
      <c r="F217" s="3" t="s">
        <v>482</v>
      </c>
    </row>
    <row r="218" spans="1:6" x14ac:dyDescent="0.25">
      <c r="A218" s="3">
        <v>72</v>
      </c>
      <c r="B218" s="4">
        <v>44789</v>
      </c>
      <c r="C218" s="4">
        <v>45716</v>
      </c>
      <c r="D218" s="3" t="s">
        <v>448</v>
      </c>
      <c r="E218" s="3" t="s">
        <v>706</v>
      </c>
      <c r="F218" s="3" t="s">
        <v>482</v>
      </c>
    </row>
    <row r="219" spans="1:6" x14ac:dyDescent="0.25">
      <c r="A219" s="3">
        <v>72</v>
      </c>
      <c r="B219" s="4">
        <v>43709</v>
      </c>
      <c r="C219" s="4">
        <v>44560</v>
      </c>
      <c r="D219" s="3" t="s">
        <v>707</v>
      </c>
      <c r="E219" s="3" t="s">
        <v>708</v>
      </c>
      <c r="F219" s="3" t="s">
        <v>482</v>
      </c>
    </row>
    <row r="220" spans="1:6" x14ac:dyDescent="0.25">
      <c r="A220" s="3">
        <v>73</v>
      </c>
      <c r="B220" s="7">
        <v>2015</v>
      </c>
      <c r="C220" s="7">
        <v>2018</v>
      </c>
      <c r="D220" s="3" t="s">
        <v>709</v>
      </c>
      <c r="E220" s="3" t="s">
        <v>710</v>
      </c>
      <c r="F220" s="3" t="s">
        <v>711</v>
      </c>
    </row>
    <row r="221" spans="1:6" x14ac:dyDescent="0.25">
      <c r="A221" s="3">
        <v>73</v>
      </c>
      <c r="B221" s="7">
        <v>2001</v>
      </c>
      <c r="C221" s="7">
        <v>2002</v>
      </c>
      <c r="D221" s="3" t="s">
        <v>712</v>
      </c>
      <c r="E221" s="3" t="s">
        <v>713</v>
      </c>
      <c r="F221" s="3" t="s">
        <v>711</v>
      </c>
    </row>
    <row r="222" spans="1:6" x14ac:dyDescent="0.25">
      <c r="A222" s="3">
        <v>73</v>
      </c>
      <c r="B222" s="7">
        <v>1995</v>
      </c>
      <c r="C222" s="7">
        <v>2001</v>
      </c>
      <c r="D222" s="3" t="s">
        <v>714</v>
      </c>
      <c r="E222" s="3" t="s">
        <v>715</v>
      </c>
      <c r="F222" s="3" t="s">
        <v>711</v>
      </c>
    </row>
    <row r="223" spans="1:6" x14ac:dyDescent="0.25">
      <c r="A223" s="3">
        <v>74</v>
      </c>
      <c r="B223" s="4">
        <v>45413</v>
      </c>
      <c r="C223" s="4">
        <v>46011</v>
      </c>
      <c r="D223" s="8" t="s">
        <v>716</v>
      </c>
      <c r="E223" s="8" t="s">
        <v>717</v>
      </c>
      <c r="F223" s="3" t="s">
        <v>581</v>
      </c>
    </row>
    <row r="224" spans="1:6" x14ac:dyDescent="0.25">
      <c r="A224" s="3">
        <v>74</v>
      </c>
      <c r="B224" s="4">
        <v>45031</v>
      </c>
      <c r="C224" s="4">
        <v>45323</v>
      </c>
      <c r="D224" s="4" t="s">
        <v>718</v>
      </c>
      <c r="E224" s="4" t="s">
        <v>719</v>
      </c>
      <c r="F224" s="3" t="s">
        <v>581</v>
      </c>
    </row>
    <row r="225" spans="1:6" x14ac:dyDescent="0.25">
      <c r="A225" s="3">
        <v>74</v>
      </c>
      <c r="B225" s="4">
        <v>44805</v>
      </c>
      <c r="C225" s="4">
        <v>45017</v>
      </c>
      <c r="D225" s="4" t="s">
        <v>720</v>
      </c>
      <c r="E225" s="4" t="s">
        <v>719</v>
      </c>
      <c r="F225" s="3" t="s">
        <v>581</v>
      </c>
    </row>
    <row r="226" spans="1:6" x14ac:dyDescent="0.25">
      <c r="A226" s="3">
        <v>75</v>
      </c>
      <c r="B226" s="4">
        <v>44221</v>
      </c>
      <c r="C226" s="4">
        <v>45565</v>
      </c>
      <c r="D226" s="3" t="s">
        <v>451</v>
      </c>
      <c r="E226" s="3" t="s">
        <v>533</v>
      </c>
      <c r="F226" s="3" t="s">
        <v>721</v>
      </c>
    </row>
    <row r="227" spans="1:6" x14ac:dyDescent="0.25">
      <c r="A227" s="3">
        <v>75</v>
      </c>
      <c r="B227" s="4">
        <v>44018</v>
      </c>
      <c r="C227" s="4">
        <v>44183</v>
      </c>
      <c r="D227" s="3" t="s">
        <v>722</v>
      </c>
      <c r="E227" s="3" t="s">
        <v>723</v>
      </c>
      <c r="F227" s="3" t="s">
        <v>721</v>
      </c>
    </row>
    <row r="228" spans="1:6" x14ac:dyDescent="0.25">
      <c r="A228" s="3">
        <v>75</v>
      </c>
      <c r="B228" s="4">
        <v>43328</v>
      </c>
      <c r="C228" s="4">
        <v>43876</v>
      </c>
      <c r="D228" s="3" t="s">
        <v>724</v>
      </c>
      <c r="E228" s="3" t="s">
        <v>725</v>
      </c>
      <c r="F228" s="3" t="s">
        <v>721</v>
      </c>
    </row>
    <row r="229" spans="1:6" x14ac:dyDescent="0.25">
      <c r="A229" s="3">
        <v>76</v>
      </c>
      <c r="B229" s="7">
        <v>2015</v>
      </c>
      <c r="C229" s="7">
        <v>2019</v>
      </c>
      <c r="D229" s="3" t="s">
        <v>726</v>
      </c>
      <c r="E229" s="3" t="s">
        <v>727</v>
      </c>
      <c r="F229" s="3" t="s">
        <v>695</v>
      </c>
    </row>
    <row r="230" spans="1:6" x14ac:dyDescent="0.25">
      <c r="A230" s="3">
        <v>76</v>
      </c>
      <c r="B230" s="7">
        <v>2013</v>
      </c>
      <c r="C230" s="7">
        <v>2014</v>
      </c>
      <c r="D230" s="3" t="s">
        <v>726</v>
      </c>
      <c r="E230" s="3" t="s">
        <v>728</v>
      </c>
      <c r="F230" s="3" t="s">
        <v>695</v>
      </c>
    </row>
    <row r="231" spans="1:6" x14ac:dyDescent="0.25">
      <c r="A231" s="3">
        <v>76</v>
      </c>
      <c r="B231" s="7">
        <v>2012</v>
      </c>
      <c r="C231" s="7">
        <v>2012</v>
      </c>
      <c r="D231" s="3" t="s">
        <v>726</v>
      </c>
      <c r="E231" s="3" t="s">
        <v>727</v>
      </c>
      <c r="F231" s="3" t="s">
        <v>695</v>
      </c>
    </row>
    <row r="232" spans="1:6" x14ac:dyDescent="0.25">
      <c r="A232" s="3">
        <v>77</v>
      </c>
      <c r="B232" s="4">
        <v>44986</v>
      </c>
      <c r="C232" s="7">
        <v>2024</v>
      </c>
      <c r="D232" s="3" t="s">
        <v>729</v>
      </c>
      <c r="E232" s="3" t="s">
        <v>730</v>
      </c>
      <c r="F232" s="3" t="s">
        <v>731</v>
      </c>
    </row>
    <row r="233" spans="1:6" x14ac:dyDescent="0.25">
      <c r="A233" s="3">
        <v>77</v>
      </c>
      <c r="B233" s="4">
        <v>44409</v>
      </c>
      <c r="C233" s="4">
        <v>44501</v>
      </c>
      <c r="D233" s="3" t="s">
        <v>729</v>
      </c>
      <c r="E233" s="3" t="s">
        <v>732</v>
      </c>
      <c r="F233" s="3" t="s">
        <v>731</v>
      </c>
    </row>
    <row r="234" spans="1:6" x14ac:dyDescent="0.25">
      <c r="A234" s="3">
        <v>77</v>
      </c>
      <c r="B234" s="4">
        <v>43831</v>
      </c>
      <c r="C234" s="4">
        <v>44409</v>
      </c>
      <c r="D234" s="3" t="s">
        <v>733</v>
      </c>
      <c r="E234" s="3" t="s">
        <v>733</v>
      </c>
      <c r="F234" s="3" t="s">
        <v>731</v>
      </c>
    </row>
    <row r="235" spans="1:6" x14ac:dyDescent="0.25">
      <c r="A235" s="3">
        <v>78</v>
      </c>
      <c r="B235" s="4">
        <v>45323</v>
      </c>
      <c r="C235" s="4">
        <v>45536</v>
      </c>
      <c r="D235" s="3" t="s">
        <v>734</v>
      </c>
      <c r="E235" s="3" t="s">
        <v>735</v>
      </c>
      <c r="F235" s="3" t="s">
        <v>482</v>
      </c>
    </row>
    <row r="236" spans="1:6" x14ac:dyDescent="0.25">
      <c r="A236" s="3">
        <v>78</v>
      </c>
      <c r="B236" s="4">
        <v>44774</v>
      </c>
      <c r="C236" s="4">
        <v>45292</v>
      </c>
      <c r="D236" s="3" t="s">
        <v>736</v>
      </c>
      <c r="E236" s="3" t="s">
        <v>737</v>
      </c>
      <c r="F236" s="3" t="s">
        <v>482</v>
      </c>
    </row>
    <row r="237" spans="1:6" x14ac:dyDescent="0.25">
      <c r="A237" s="3">
        <v>78</v>
      </c>
      <c r="B237" s="4">
        <v>44682</v>
      </c>
      <c r="C237" s="4">
        <v>44743</v>
      </c>
      <c r="D237" s="3" t="s">
        <v>738</v>
      </c>
      <c r="E237" s="3" t="s">
        <v>678</v>
      </c>
      <c r="F237" s="3" t="s">
        <v>482</v>
      </c>
    </row>
    <row r="238" spans="1:6" x14ac:dyDescent="0.25">
      <c r="A238" s="3">
        <v>79</v>
      </c>
      <c r="B238" s="4">
        <v>44927</v>
      </c>
      <c r="C238" s="4">
        <v>45092</v>
      </c>
      <c r="D238" s="3" t="s">
        <v>739</v>
      </c>
      <c r="E238" s="3" t="s">
        <v>740</v>
      </c>
      <c r="F238" s="3" t="s">
        <v>482</v>
      </c>
    </row>
    <row r="239" spans="1:6" x14ac:dyDescent="0.25">
      <c r="A239" s="3">
        <v>79</v>
      </c>
      <c r="B239" s="7">
        <v>2022</v>
      </c>
      <c r="C239" s="7">
        <v>2022</v>
      </c>
      <c r="D239" s="3" t="s">
        <v>739</v>
      </c>
      <c r="E239" s="3" t="s">
        <v>741</v>
      </c>
      <c r="F239" s="3" t="s">
        <v>482</v>
      </c>
    </row>
    <row r="240" spans="1:6" x14ac:dyDescent="0.25">
      <c r="A240" s="3">
        <v>79</v>
      </c>
      <c r="B240" s="7">
        <v>2018</v>
      </c>
      <c r="C240" s="7">
        <v>2022</v>
      </c>
      <c r="D240" s="3" t="s">
        <v>456</v>
      </c>
      <c r="E240" s="3" t="s">
        <v>741</v>
      </c>
      <c r="F240" s="3" t="s">
        <v>482</v>
      </c>
    </row>
    <row r="241" spans="1:6" x14ac:dyDescent="0.25">
      <c r="A241" s="3">
        <v>80</v>
      </c>
      <c r="B241" s="9" t="s">
        <v>211</v>
      </c>
      <c r="C241" s="9" t="s">
        <v>211</v>
      </c>
      <c r="D241" s="3" t="s">
        <v>211</v>
      </c>
      <c r="E241" s="3" t="s">
        <v>211</v>
      </c>
      <c r="F241" s="3" t="s">
        <v>211</v>
      </c>
    </row>
    <row r="242" spans="1:6" x14ac:dyDescent="0.25">
      <c r="A242" s="3">
        <v>80</v>
      </c>
      <c r="B242" s="9" t="s">
        <v>211</v>
      </c>
      <c r="C242" s="9" t="s">
        <v>211</v>
      </c>
      <c r="D242" s="3" t="s">
        <v>211</v>
      </c>
      <c r="E242" s="3" t="s">
        <v>211</v>
      </c>
      <c r="F242" s="3" t="s">
        <v>211</v>
      </c>
    </row>
    <row r="243" spans="1:6" x14ac:dyDescent="0.25">
      <c r="A243" s="3">
        <v>80</v>
      </c>
      <c r="B243" s="9" t="s">
        <v>211</v>
      </c>
      <c r="C243" s="9" t="s">
        <v>211</v>
      </c>
      <c r="D243" s="3" t="s">
        <v>211</v>
      </c>
      <c r="E243" s="3" t="s">
        <v>211</v>
      </c>
      <c r="F243" s="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2026-04-16T20:27:54Z</dcterms:modified>
</cp:coreProperties>
</file>